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т десктоп 2023\Rotary_DGE\ОС 2025 Пловдив\Прикачени файлове към Поканата\"/>
    </mc:Choice>
  </mc:AlternateContent>
  <xr:revisionPtr revIDLastSave="0" documentId="13_ncr:1_{ABA8E6AB-EAD8-4FF9-A407-2D67BEF1251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Бюджет" sheetId="1" r:id="rId1"/>
    <sheet name="Разходи по пера" sheetId="2" r:id="rId2"/>
  </sheets>
  <definedNames>
    <definedName name="_xlnm._FilterDatabase" localSheetId="1" hidden="1">'Разходи по пера'!$A$4:$J$228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9" i="2" l="1"/>
  <c r="H84" i="2"/>
  <c r="H201" i="2" l="1"/>
  <c r="E7" i="1" l="1"/>
  <c r="I197" i="2" l="1"/>
  <c r="I173" i="2"/>
  <c r="I201" i="2"/>
  <c r="I177" i="2"/>
  <c r="I135" i="2"/>
  <c r="H177" i="2"/>
  <c r="E38" i="1" s="1"/>
  <c r="H135" i="2"/>
  <c r="E29" i="1" s="1"/>
  <c r="J135" i="2" l="1"/>
  <c r="J177" i="2"/>
  <c r="H52" i="2" l="1"/>
  <c r="D50" i="1" l="1"/>
  <c r="D22" i="1"/>
  <c r="I228" i="2"/>
  <c r="H228" i="2"/>
  <c r="I224" i="2"/>
  <c r="H224" i="2"/>
  <c r="H220" i="2"/>
  <c r="E48" i="1" s="1"/>
  <c r="F48" i="1" s="1"/>
  <c r="I220" i="2"/>
  <c r="D44" i="1"/>
  <c r="D39" i="1"/>
  <c r="D34" i="1"/>
  <c r="D31" i="1"/>
  <c r="I131" i="2"/>
  <c r="I127" i="2"/>
  <c r="H131" i="2"/>
  <c r="H127" i="2"/>
  <c r="E6" i="1"/>
  <c r="D6" i="1"/>
  <c r="G7" i="1"/>
  <c r="G8" i="1"/>
  <c r="G9" i="1"/>
  <c r="F7" i="1"/>
  <c r="F8" i="1"/>
  <c r="F9" i="1"/>
  <c r="J127" i="2" l="1"/>
  <c r="J131" i="2"/>
  <c r="E28" i="1"/>
  <c r="G6" i="1"/>
  <c r="D30" i="1"/>
  <c r="J220" i="2"/>
  <c r="F6" i="1"/>
  <c r="G48" i="1"/>
  <c r="J228" i="2"/>
  <c r="J224" i="2"/>
  <c r="E51" i="1"/>
  <c r="E49" i="1"/>
  <c r="E27" i="1"/>
  <c r="G27" i="1" s="1"/>
  <c r="G29" i="1"/>
  <c r="F29" i="1"/>
  <c r="I214" i="2"/>
  <c r="I209" i="2"/>
  <c r="I205" i="2"/>
  <c r="I186" i="2"/>
  <c r="I181" i="2"/>
  <c r="I169" i="2"/>
  <c r="I165" i="2"/>
  <c r="I158" i="2"/>
  <c r="I139" i="2"/>
  <c r="I123" i="2"/>
  <c r="I117" i="2"/>
  <c r="I107" i="2"/>
  <c r="I86" i="2"/>
  <c r="I66" i="2"/>
  <c r="I61" i="2"/>
  <c r="I52" i="2"/>
  <c r="I47" i="2"/>
  <c r="I39" i="2"/>
  <c r="I24" i="2"/>
  <c r="I12" i="2"/>
  <c r="H214" i="2"/>
  <c r="H209" i="2"/>
  <c r="H205" i="2"/>
  <c r="H197" i="2"/>
  <c r="E42" i="1" s="1"/>
  <c r="H186" i="2"/>
  <c r="H181" i="2"/>
  <c r="H173" i="2"/>
  <c r="H169" i="2"/>
  <c r="H165" i="2"/>
  <c r="H158" i="2"/>
  <c r="H123" i="2"/>
  <c r="E26" i="1" s="1"/>
  <c r="H117" i="2"/>
  <c r="E25" i="1" s="1"/>
  <c r="H107" i="2"/>
  <c r="E24" i="1" s="1"/>
  <c r="J209" i="2" l="1"/>
  <c r="J165" i="2"/>
  <c r="J139" i="2"/>
  <c r="J158" i="2"/>
  <c r="J169" i="2"/>
  <c r="F27" i="1"/>
  <c r="J173" i="2"/>
  <c r="E37" i="1"/>
  <c r="G28" i="1"/>
  <c r="F28" i="1"/>
  <c r="G42" i="1"/>
  <c r="F42" i="1"/>
  <c r="J186" i="2"/>
  <c r="I230" i="2"/>
  <c r="J181" i="2"/>
  <c r="J197" i="2"/>
  <c r="G49" i="1"/>
  <c r="F49" i="1"/>
  <c r="F51" i="1"/>
  <c r="G51" i="1"/>
  <c r="F26" i="1"/>
  <c r="G26" i="1"/>
  <c r="G25" i="1"/>
  <c r="F25" i="1"/>
  <c r="G24" i="1"/>
  <c r="F24" i="1"/>
  <c r="J214" i="2"/>
  <c r="E47" i="1"/>
  <c r="E33" i="1"/>
  <c r="E40" i="1"/>
  <c r="E36" i="1"/>
  <c r="E32" i="1"/>
  <c r="E35" i="1"/>
  <c r="E41" i="1"/>
  <c r="E46" i="1"/>
  <c r="F46" i="1" s="1"/>
  <c r="J205" i="2"/>
  <c r="E45" i="1"/>
  <c r="H86" i="2"/>
  <c r="H66" i="2"/>
  <c r="E21" i="1" s="1"/>
  <c r="H61" i="2"/>
  <c r="H47" i="2"/>
  <c r="H39" i="2"/>
  <c r="H24" i="2"/>
  <c r="E16" i="1" s="1"/>
  <c r="H12" i="2"/>
  <c r="E15" i="1" s="1"/>
  <c r="J123" i="2"/>
  <c r="J117" i="2"/>
  <c r="J107" i="2"/>
  <c r="D14" i="1"/>
  <c r="D13" i="1" s="1"/>
  <c r="D53" i="1" s="1"/>
  <c r="F37" i="1" l="1"/>
  <c r="G37" i="1"/>
  <c r="J201" i="2"/>
  <c r="E43" i="1"/>
  <c r="E39" i="1" s="1"/>
  <c r="G39" i="1" s="1"/>
  <c r="H230" i="2"/>
  <c r="J230" i="2" s="1"/>
  <c r="J24" i="2"/>
  <c r="J66" i="2"/>
  <c r="E50" i="1"/>
  <c r="G50" i="1" s="1"/>
  <c r="E44" i="1"/>
  <c r="G44" i="1" s="1"/>
  <c r="F50" i="1"/>
  <c r="E34" i="1"/>
  <c r="G34" i="1" s="1"/>
  <c r="G32" i="1"/>
  <c r="E31" i="1"/>
  <c r="F45" i="1"/>
  <c r="G45" i="1"/>
  <c r="F32" i="1"/>
  <c r="F40" i="1"/>
  <c r="G40" i="1"/>
  <c r="F41" i="1"/>
  <c r="G41" i="1"/>
  <c r="F35" i="1"/>
  <c r="G35" i="1"/>
  <c r="F33" i="1"/>
  <c r="G33" i="1"/>
  <c r="G47" i="1"/>
  <c r="F47" i="1"/>
  <c r="G46" i="1"/>
  <c r="F38" i="1"/>
  <c r="G38" i="1"/>
  <c r="G36" i="1"/>
  <c r="F36" i="1"/>
  <c r="G21" i="1"/>
  <c r="F21" i="1"/>
  <c r="G16" i="1"/>
  <c r="F16" i="1"/>
  <c r="F15" i="1"/>
  <c r="G15" i="1"/>
  <c r="J39" i="2"/>
  <c r="E17" i="1"/>
  <c r="J52" i="2"/>
  <c r="E19" i="1"/>
  <c r="J47" i="2"/>
  <c r="E18" i="1"/>
  <c r="J61" i="2"/>
  <c r="E20" i="1"/>
  <c r="J86" i="2"/>
  <c r="E23" i="1"/>
  <c r="E22" i="1" s="1"/>
  <c r="J12" i="2"/>
  <c r="F43" i="1" l="1"/>
  <c r="F39" i="1" s="1"/>
  <c r="G43" i="1"/>
  <c r="E14" i="1"/>
  <c r="G14" i="1" s="1"/>
  <c r="E30" i="1"/>
  <c r="G30" i="1" s="1"/>
  <c r="G31" i="1"/>
  <c r="F44" i="1"/>
  <c r="F34" i="1"/>
  <c r="F31" i="1"/>
  <c r="G23" i="1"/>
  <c r="F23" i="1"/>
  <c r="F22" i="1" s="1"/>
  <c r="G20" i="1"/>
  <c r="F20" i="1"/>
  <c r="G19" i="1"/>
  <c r="F19" i="1"/>
  <c r="G18" i="1"/>
  <c r="F18" i="1"/>
  <c r="G17" i="1"/>
  <c r="F17" i="1"/>
  <c r="G22" i="1"/>
  <c r="F14" i="1" l="1"/>
  <c r="F30" i="1"/>
  <c r="E13" i="1"/>
  <c r="G13" i="1" s="1"/>
  <c r="F13" i="1" l="1"/>
  <c r="F53" i="1" s="1"/>
  <c r="E53" i="1"/>
</calcChain>
</file>

<file path=xl/sharedStrings.xml><?xml version="1.0" encoding="utf-8"?>
<sst xmlns="http://schemas.openxmlformats.org/spreadsheetml/2006/main" count="722" uniqueCount="400">
  <si>
    <t xml:space="preserve">А. </t>
  </si>
  <si>
    <t>ПРИХОДИ в т.ч.:</t>
  </si>
  <si>
    <t>1.</t>
  </si>
  <si>
    <t>2.</t>
  </si>
  <si>
    <t>Б.</t>
  </si>
  <si>
    <t>РАЗХОДИ в т.ч.:</t>
  </si>
  <si>
    <t>РАЗХОДИ ЗА ДИСТРИКТНИ СЪБИТИЯ И СЕМИНАРИ  в т.ч.:</t>
  </si>
  <si>
    <t>1.1.</t>
  </si>
  <si>
    <t>Откриване на ротарианската година</t>
  </si>
  <si>
    <t>1.2.</t>
  </si>
  <si>
    <t>1.3.</t>
  </si>
  <si>
    <t>1.4.</t>
  </si>
  <si>
    <t>1.5.</t>
  </si>
  <si>
    <t>1.6.</t>
  </si>
  <si>
    <t>1.7.</t>
  </si>
  <si>
    <t>РАЗХОДИ ЗА ПРИСЪЩА ДЕЙНОСТ   в т.ч.:</t>
  </si>
  <si>
    <t>2.1.</t>
  </si>
  <si>
    <t>2.2.</t>
  </si>
  <si>
    <t>2.3.</t>
  </si>
  <si>
    <t>2.4.</t>
  </si>
  <si>
    <t>3.</t>
  </si>
  <si>
    <t>РАЗХОДИ ЗА СПЕЦИФИЧНИ ДЕЙНОСТИ В КОМИТЕТИТЕ в т.ч.:</t>
  </si>
  <si>
    <t>3.1.</t>
  </si>
  <si>
    <t>3.2.</t>
  </si>
  <si>
    <t>3.3.</t>
  </si>
  <si>
    <t>3.4.</t>
  </si>
  <si>
    <t>3.5.</t>
  </si>
  <si>
    <t>№</t>
  </si>
  <si>
    <t>Наименование на прихода и разхода</t>
  </si>
  <si>
    <t>Проект в лева</t>
  </si>
  <si>
    <t>сума</t>
  </si>
  <si>
    <t>%</t>
  </si>
  <si>
    <t>№ ажур</t>
  </si>
  <si>
    <t>Отчетени разходи</t>
  </si>
  <si>
    <t>Перо</t>
  </si>
  <si>
    <t xml:space="preserve"> Вид док. </t>
  </si>
  <si>
    <t xml:space="preserve"> Обяснителен текст </t>
  </si>
  <si>
    <t xml:space="preserve">Отчетени </t>
  </si>
  <si>
    <t>По бюджет</t>
  </si>
  <si>
    <t>% изпълнение</t>
  </si>
  <si>
    <t>1.1. Откриване на ротарианската година</t>
  </si>
  <si>
    <t>Общо разходи</t>
  </si>
  <si>
    <t>Контрагент</t>
  </si>
  <si>
    <t>Дата на документ</t>
  </si>
  <si>
    <t>№ документ</t>
  </si>
  <si>
    <t>Отчетен счетоводен приход</t>
  </si>
  <si>
    <t>Разлика между проект и отчетен разход</t>
  </si>
  <si>
    <t>Разлика между проект и отчетен приход</t>
  </si>
  <si>
    <t>Семинар по програма за развитие на членството</t>
  </si>
  <si>
    <t>1.4. Семинар по програма за развитие на членството</t>
  </si>
  <si>
    <t>1.5. Семинар за обучение на Дистриктния екип</t>
  </si>
  <si>
    <t>1.6. ПЕТС, ГМС, Дистриктна Асамблея</t>
  </si>
  <si>
    <t>1.7. Дистриктна Конференция</t>
  </si>
  <si>
    <t>2.5.</t>
  </si>
  <si>
    <t>2.6.</t>
  </si>
  <si>
    <t>Разходи за дейността на АДГ и Комитети</t>
  </si>
  <si>
    <t>Разходи за ДГЕ</t>
  </si>
  <si>
    <t>Участия в международни събития</t>
  </si>
  <si>
    <t>Награди и грамоти</t>
  </si>
  <si>
    <t>2.1. Административна дейност на Дистрикта</t>
  </si>
  <si>
    <t>2.2. Разходи за дейността на АДГ и Комитети</t>
  </si>
  <si>
    <t>2.3. Разходи за ДГЕ</t>
  </si>
  <si>
    <t>2.4. Участия в международни събития</t>
  </si>
  <si>
    <t>Комитет за Обучение в Дистрикта</t>
  </si>
  <si>
    <t>3.1.1</t>
  </si>
  <si>
    <t>3.1.2.</t>
  </si>
  <si>
    <t>3.1.1.</t>
  </si>
  <si>
    <t>3.1.2</t>
  </si>
  <si>
    <t>3.1.1.  Превод на материалите от английски на български</t>
  </si>
  <si>
    <t>3.1.2. Тренинг за лидери - Академия Ротари</t>
  </si>
  <si>
    <t>Комитет по Публичен имидж</t>
  </si>
  <si>
    <t>3.2.1.</t>
  </si>
  <si>
    <t>3.2.2</t>
  </si>
  <si>
    <t>3.2.3.</t>
  </si>
  <si>
    <t>Организиране и провеждане на ПР кампании</t>
  </si>
  <si>
    <t>Обслужване на дистриктния сайт</t>
  </si>
  <si>
    <t>3.2.1</t>
  </si>
  <si>
    <t>3.2.3</t>
  </si>
  <si>
    <t>3.2.1. Организиране и провеждане на ПР кампании</t>
  </si>
  <si>
    <t>3.2.2. Обслужване на дистриктния сайт</t>
  </si>
  <si>
    <t>3.2.3. Отразяване в социални медии - ПР публикации и ТВ анонси</t>
  </si>
  <si>
    <t>Комитет за Служба на Младите поколения</t>
  </si>
  <si>
    <t>Организиране и провеждане на RYLA семинар</t>
  </si>
  <si>
    <t>3.3.1</t>
  </si>
  <si>
    <t>3.3.2.</t>
  </si>
  <si>
    <t>3.3.1.</t>
  </si>
  <si>
    <t>3.3.3.</t>
  </si>
  <si>
    <t>3.3.2</t>
  </si>
  <si>
    <t>3.3.3</t>
  </si>
  <si>
    <t>3.3.1. Организиране и провеждане на RYLA семинар</t>
  </si>
  <si>
    <t>Комитет ИТ</t>
  </si>
  <si>
    <t>3.4.1.</t>
  </si>
  <si>
    <t>3.4.2.</t>
  </si>
  <si>
    <t>3.4.3.</t>
  </si>
  <si>
    <t>3.4.1</t>
  </si>
  <si>
    <t>3.4.2</t>
  </si>
  <si>
    <t>3.4.3</t>
  </si>
  <si>
    <t>Комитет международна дейност и международни събития</t>
  </si>
  <si>
    <t>3.5</t>
  </si>
  <si>
    <t>Непредвидени разходи</t>
  </si>
  <si>
    <t>4</t>
  </si>
  <si>
    <t>5.1.</t>
  </si>
  <si>
    <t>5.1</t>
  </si>
  <si>
    <t>Финансиране на проекти на Интеракт</t>
  </si>
  <si>
    <t>Ф-ра</t>
  </si>
  <si>
    <t xml:space="preserve">Приходи от членски внос 2023-24  </t>
  </si>
  <si>
    <t>28.06.2024</t>
  </si>
  <si>
    <t>30.06.2024</t>
  </si>
  <si>
    <t xml:space="preserve">Зонални асамблеи </t>
  </si>
  <si>
    <t>Семинар за Жизнени клубове</t>
  </si>
  <si>
    <t xml:space="preserve">1.2. Зонални асамблеи </t>
  </si>
  <si>
    <t>1.3. Семинар за Жизнени клубове</t>
  </si>
  <si>
    <t>2.5. Международно ски състезание за ротарианци ISFR - EUROPE</t>
  </si>
  <si>
    <t>2.6. Национална награда на Ротари България</t>
  </si>
  <si>
    <t>2.7. Награди и грамоти</t>
  </si>
  <si>
    <t>3.2.4</t>
  </si>
  <si>
    <t>3.2.4. Отличия за медии</t>
  </si>
  <si>
    <t xml:space="preserve">3.3.2. Организиране и провеждане на RYLA и МО комбинирано </t>
  </si>
  <si>
    <t>3.3.3. ППЕТС и Асамблея на Интеракт</t>
  </si>
  <si>
    <t>3.3.4</t>
  </si>
  <si>
    <t>3.3.4. Финансиране на проекти на Интеракт</t>
  </si>
  <si>
    <t>3.4.1. Нови функционалности в уеб сайта</t>
  </si>
  <si>
    <t>3.4.2. Доработка на уеб сайт с Модул за обучение</t>
  </si>
  <si>
    <t>3.4.3. Zoom Business + Mailchimp 2500 абоната</t>
  </si>
  <si>
    <t>5.1. Дофинансиране на клубове за проекти</t>
  </si>
  <si>
    <t>Семинар за обучение на дистриктния екип</t>
  </si>
  <si>
    <t>ПЕТС, ГМС, Дистриктна асамблея</t>
  </si>
  <si>
    <t>Дистриктна конференция</t>
  </si>
  <si>
    <t>2.7.</t>
  </si>
  <si>
    <t>Административна дейност на дистрикта</t>
  </si>
  <si>
    <t>Международно ски състезание за ротарианци ISFR - EUROPE</t>
  </si>
  <si>
    <t>Национална награда на Ротари България</t>
  </si>
  <si>
    <t>Превод на материали от английски на български</t>
  </si>
  <si>
    <t xml:space="preserve">Тренинг за лидери (Rotary Leadership Institute) </t>
  </si>
  <si>
    <t>3.2.4.</t>
  </si>
  <si>
    <t>Отразяване в медии - ПР публикации и ТВ анонси</t>
  </si>
  <si>
    <t>Отличия за медии</t>
  </si>
  <si>
    <t>3.3.4.</t>
  </si>
  <si>
    <t>Организиране и провеждане на международна RYLA и МО комбинирано</t>
  </si>
  <si>
    <t>ПЕТС и Асамблея на Интеракт</t>
  </si>
  <si>
    <t>Нови функционалности в уеб сайта</t>
  </si>
  <si>
    <t>Доработка на уеб сайт с Модул за обучение</t>
  </si>
  <si>
    <t>Zoom Business + Mailchimp 2500 абоната</t>
  </si>
  <si>
    <t>ЦЕЛЕВИ РАЗХОДИ (от излишък 2022-23)</t>
  </si>
  <si>
    <t>Дофинансиране на клубове за проекти</t>
  </si>
  <si>
    <t>Финансов резултат към 30.06.2025 (А-Б)</t>
  </si>
  <si>
    <t>Излишък от 2021-2022 година</t>
  </si>
  <si>
    <t>Дарения</t>
  </si>
  <si>
    <t>Бюджет на Дистрикт-2482 България за Ротарианската 2024-25 год.</t>
  </si>
  <si>
    <t>Рекапитулация на разходите по пера от бюджета
за 2024-2025 Ротарианска година</t>
  </si>
  <si>
    <t>3.5. Комитет за международна служба</t>
  </si>
  <si>
    <t>Къстъм Уъркшоп ЕООД</t>
  </si>
  <si>
    <t>Фотографска услуга</t>
  </si>
  <si>
    <t>06.07.2024</t>
  </si>
  <si>
    <t>Консорциум Калето - 2004 ООД</t>
  </si>
  <si>
    <t>Куверти - откриване на Ротарианската година</t>
  </si>
  <si>
    <t>01.07.2024</t>
  </si>
  <si>
    <t>ДТГ Димитър Хадживасилев</t>
  </si>
  <si>
    <t>Церемония - наем зала</t>
  </si>
  <si>
    <t>08.07.2024</t>
  </si>
  <si>
    <t>Община Свищов</t>
  </si>
  <si>
    <t>Входен билет Ротация на ДГ, беседа</t>
  </si>
  <si>
    <t>Е-Комерс БГ ЕООД</t>
  </si>
  <si>
    <t>Церемония - украса зала</t>
  </si>
  <si>
    <t>ПлН</t>
  </si>
  <si>
    <t>26.07.2024</t>
  </si>
  <si>
    <t>Агенция по вписванията</t>
  </si>
  <si>
    <t>Такса промяна в обстоятелствата - Търговски регистър</t>
  </si>
  <si>
    <t>15.07.2024</t>
  </si>
  <si>
    <t>Троян Плаза АД</t>
  </si>
  <si>
    <t>Аванс по резервация 31.07</t>
  </si>
  <si>
    <t>21.07.2024</t>
  </si>
  <si>
    <t>Даден обяд, наем зала</t>
  </si>
  <si>
    <t>ЗК</t>
  </si>
  <si>
    <t>29.07.2024</t>
  </si>
  <si>
    <t>Красимир Веселинов</t>
  </si>
  <si>
    <t>Командировка 20-21.07.2024 - Троян</t>
  </si>
  <si>
    <t>14.07.2024</t>
  </si>
  <si>
    <t>Александър Петров</t>
  </si>
  <si>
    <t>Командировка 13.07-14.07.2024 Троян</t>
  </si>
  <si>
    <t>24.07.2024</t>
  </si>
  <si>
    <t>Нина Митева</t>
  </si>
  <si>
    <t>Пламен Цветков</t>
  </si>
  <si>
    <t>Стоянка Георгиева</t>
  </si>
  <si>
    <t>Командировка 19-21.07.2024 - Троян</t>
  </si>
  <si>
    <t>4. Непредвидени разходи</t>
  </si>
  <si>
    <t>05.08.2024</t>
  </si>
  <si>
    <t>Тийм Холидей ЕООД</t>
  </si>
  <si>
    <t>Хотелско настаняване, вечеря</t>
  </si>
  <si>
    <t>04.08.2024</t>
  </si>
  <si>
    <t>Командировка 02.08-04.08.2024 - Банско</t>
  </si>
  <si>
    <t>Недялка Росенова</t>
  </si>
  <si>
    <t>Командировка 03.08-04.08.2024 - Банско</t>
  </si>
  <si>
    <t>Константин Стоянов</t>
  </si>
  <si>
    <t>Пламен Иларионов</t>
  </si>
  <si>
    <t>Валентин Стоянов</t>
  </si>
  <si>
    <t>Банкови такси 01.07.2024-30.06.2025</t>
  </si>
  <si>
    <t>Амортизации 01.07.2024 - 30.06.2025</t>
  </si>
  <si>
    <t>Христо Михайловски</t>
  </si>
  <si>
    <t>11.06.2024</t>
  </si>
  <si>
    <t>Агенция Бизнес Н ЕООД</t>
  </si>
  <si>
    <t>Почетен медал за паст гуверньора</t>
  </si>
  <si>
    <t>09.07.2024</t>
  </si>
  <si>
    <t>СД Дачи - ДГ</t>
  </si>
  <si>
    <t>Купи, табелки с текст и лого</t>
  </si>
  <si>
    <t>17.09.2024</t>
  </si>
  <si>
    <t>Екоинженеринг ЕООД</t>
  </si>
  <si>
    <t>По заповед 5 - хотелско настаняване и храна</t>
  </si>
  <si>
    <t>14.09.2024</t>
  </si>
  <si>
    <t>Командировка Кърджали</t>
  </si>
  <si>
    <t>13.10.2024</t>
  </si>
  <si>
    <t>Елаците - Мед АД</t>
  </si>
  <si>
    <t>Заповед 8 - Нощувки</t>
  </si>
  <si>
    <t>11.10.2024</t>
  </si>
  <si>
    <t>Инома ЕООД</t>
  </si>
  <si>
    <t>Заповед 8 - кетъринг, наем зала и озвучаване</t>
  </si>
  <si>
    <t>INV263102460</t>
  </si>
  <si>
    <t>Zoom Video Communications Inc.</t>
  </si>
  <si>
    <t>Zoom Workplace - 17.99 USD</t>
  </si>
  <si>
    <t>INV267156942</t>
  </si>
  <si>
    <t>01.08.2024</t>
  </si>
  <si>
    <t>INV271164787</t>
  </si>
  <si>
    <t>01.09.2024</t>
  </si>
  <si>
    <t>INV275230882</t>
  </si>
  <si>
    <t>01.10.2024</t>
  </si>
  <si>
    <t>19.10.2024</t>
  </si>
  <si>
    <t>Пещера Турист ЕООД</t>
  </si>
  <si>
    <t>Кафе пауза</t>
  </si>
  <si>
    <t>Наем конферента зала</t>
  </si>
  <si>
    <t>21.10.2024</t>
  </si>
  <si>
    <t>Кератех Инженеринг ООД</t>
  </si>
  <si>
    <t>Кафе пауза, наем зала</t>
  </si>
  <si>
    <t>119D/2024</t>
  </si>
  <si>
    <t>12.08.2024</t>
  </si>
  <si>
    <t>Rotary Internacional Distrikt 2483, Savez</t>
  </si>
  <si>
    <t>ТАКСА ЗА УЧАСТИЕ ROTARY INSTITUTE BELGRADE 2024 GNLS / GELS</t>
  </si>
  <si>
    <t>24.09.2024</t>
  </si>
  <si>
    <t>КОМАНДИРОВКА БЕЛГРАД - ГОРИВО, REGIONAL UPDATE, НОЩУВКА</t>
  </si>
  <si>
    <t>02.11.2024</t>
  </si>
  <si>
    <t>Металик АД</t>
  </si>
  <si>
    <t>Кафе пауза, мин. вода</t>
  </si>
  <si>
    <t>12.11.2024</t>
  </si>
  <si>
    <t>Петров - Цонев - 2020 ООД</t>
  </si>
  <si>
    <t>Конферентна зала</t>
  </si>
  <si>
    <t>Николай Савов</t>
  </si>
  <si>
    <t>Командировка 14.09.2024 - Кърджали</t>
  </si>
  <si>
    <t>21.11.2024</t>
  </si>
  <si>
    <t>Ростов АД</t>
  </si>
  <si>
    <t>Зонална асамблея - наем зала и кетъринг</t>
  </si>
  <si>
    <t>12.10.2024</t>
  </si>
  <si>
    <t>Васил Желев Демирев</t>
  </si>
  <si>
    <t>Командировка 12.10.2024 - Етрополе</t>
  </si>
  <si>
    <t>16.11.2024</t>
  </si>
  <si>
    <t>Командировка 16.11.2024 - Русе</t>
  </si>
  <si>
    <t>М-Прес ООД</t>
  </si>
  <si>
    <t>Връзки за баджове+баджове</t>
  </si>
  <si>
    <t>19.11.2024</t>
  </si>
  <si>
    <t>Рига Палас АД</t>
  </si>
  <si>
    <t>Кафе пауза и обяд 16.11.2024</t>
  </si>
  <si>
    <t>Хотелско настаняване</t>
  </si>
  <si>
    <t>Наем зала и техника</t>
  </si>
  <si>
    <t>Вечеря на 15.11.2024</t>
  </si>
  <si>
    <t>11.11.2024</t>
  </si>
  <si>
    <t>Кооперация Панда</t>
  </si>
  <si>
    <t>Баджове</t>
  </si>
  <si>
    <t>05.11.2024</t>
  </si>
  <si>
    <t>СФСК ООД</t>
  </si>
  <si>
    <t>Счетоводни услуги 01.07-31.12.2024</t>
  </si>
  <si>
    <t>05.12.2024</t>
  </si>
  <si>
    <t>Уеб Експрес ЕООД</t>
  </si>
  <si>
    <t>Хостинг уеб сайт</t>
  </si>
  <si>
    <t>19.12.2024</t>
  </si>
  <si>
    <t>Кейби Груп ООД</t>
  </si>
  <si>
    <t>ПЕТС семинар Интеракт - Ротаракт 5700</t>
  </si>
  <si>
    <t>ПФ</t>
  </si>
  <si>
    <t>29.10.2024</t>
  </si>
  <si>
    <t>Христина Малчевска</t>
  </si>
  <si>
    <t>Нощувки - без документ</t>
  </si>
  <si>
    <t>10.09.2024</t>
  </si>
  <si>
    <t>Командировка 13-15.09.2024 - Кърджали</t>
  </si>
  <si>
    <t>ДрД</t>
  </si>
  <si>
    <t>03.09.2024</t>
  </si>
  <si>
    <t>Ангел Айтовска</t>
  </si>
  <si>
    <t>Изработени 5 бр. грамоти към Национална награда на РОтари България</t>
  </si>
  <si>
    <t>02.01.2025</t>
  </si>
  <si>
    <t>Счетоводни услуги 01.01-30.06.2025</t>
  </si>
  <si>
    <t>Тримонциум Принцес Хотел АД</t>
  </si>
  <si>
    <t>Изхранване, кетъринг</t>
  </si>
  <si>
    <t>24.10.2024</t>
  </si>
  <si>
    <t>Тръпков Турс ЕООД</t>
  </si>
  <si>
    <t>Кафе пауза 24.10.2024</t>
  </si>
  <si>
    <t>Иначе ЕООД</t>
  </si>
  <si>
    <t>Семинар "Аз уча, вярвам, мога, знам"</t>
  </si>
  <si>
    <t>10.03.2025</t>
  </si>
  <si>
    <t>Смарт Уеб ООД</t>
  </si>
  <si>
    <t>Абонамент Brevo февруари 2025 г.</t>
  </si>
  <si>
    <t>Абонамент Brevo юни 2024 - януари 2025</t>
  </si>
  <si>
    <t>17.11.2024</t>
  </si>
  <si>
    <t>Свилена Драгановска</t>
  </si>
  <si>
    <t>Командировка 16.11-17.11.2024 - Русе</t>
  </si>
  <si>
    <t>11.03.2025</t>
  </si>
  <si>
    <t>Саунд Спейс ООД</t>
  </si>
  <si>
    <t>Авансово плащане за музикално участие на 14.06.2025 - Пловдив</t>
  </si>
  <si>
    <t>21.02.2025</t>
  </si>
  <si>
    <t>Съюз на архитектите в България</t>
  </si>
  <si>
    <t>Наем зала</t>
  </si>
  <si>
    <t>14.01.2025</t>
  </si>
  <si>
    <t>Феърплей Пропъртис Мениджмънт ЕООД</t>
  </si>
  <si>
    <t xml:space="preserve">Депозит </t>
  </si>
  <si>
    <t>17.02.2025</t>
  </si>
  <si>
    <t>Резервация - нощувка и закуска</t>
  </si>
  <si>
    <t>Анна Атанасова</t>
  </si>
  <si>
    <t>КОМАНДИРОВКА БЕЛГРАД - ГОРИВО, FEES FOR ROTARY INSTITUTE BELGRADE 2024</t>
  </si>
  <si>
    <t>14.03.2025</t>
  </si>
  <si>
    <t>Айтайминг ЕООД</t>
  </si>
  <si>
    <t>Времеизмерване ISFR 2025 Pamporovo</t>
  </si>
  <si>
    <t>19.03.2025</t>
  </si>
  <si>
    <t>Знамена</t>
  </si>
  <si>
    <t>22.03.2025</t>
  </si>
  <si>
    <t>Панда Пен ООД</t>
  </si>
  <si>
    <t>Сертификати - обучение на новоприети ротарианци</t>
  </si>
  <si>
    <t>20.03.2025</t>
  </si>
  <si>
    <t>Нотариус Йордан Цончев</t>
  </si>
  <si>
    <t>Нотариални услуги</t>
  </si>
  <si>
    <t>19.02.2025</t>
  </si>
  <si>
    <t>Мултимедия, наем зала, паркинг</t>
  </si>
  <si>
    <t>МО</t>
  </si>
  <si>
    <t>АСПХОСТБГ ЕООД</t>
  </si>
  <si>
    <t>Разход без документ - плащане 25.09.2024</t>
  </si>
  <si>
    <t>25.09.2024</t>
  </si>
  <si>
    <t>15.03.2025</t>
  </si>
  <si>
    <t>Цветина-92 ЕООД</t>
  </si>
  <si>
    <t>Музикално участие 05.04.2025</t>
  </si>
  <si>
    <t>21.03.2025</t>
  </si>
  <si>
    <t>Папки А4</t>
  </si>
  <si>
    <t>27.03.2025</t>
  </si>
  <si>
    <t>Алфамаркет Прим ЕООД</t>
  </si>
  <si>
    <t>Поставки за постери</t>
  </si>
  <si>
    <t>28.03.2025</t>
  </si>
  <si>
    <t>Обретенов ЕООД</t>
  </si>
  <si>
    <t>Химикалки, чанти, бадж</t>
  </si>
  <si>
    <t>ЕТ Христо Пулев</t>
  </si>
  <si>
    <t>Кацеларски материали</t>
  </si>
  <si>
    <t>Баджове, тефтер</t>
  </si>
  <si>
    <t>Конф. зала Calista наем</t>
  </si>
  <si>
    <t>26.03.2025</t>
  </si>
  <si>
    <t>Мини Марица Изток ЕАД</t>
  </si>
  <si>
    <t>Ресторант</t>
  </si>
  <si>
    <t xml:space="preserve">Нощувки </t>
  </si>
  <si>
    <t>23.03.2025</t>
  </si>
  <si>
    <t>24.03.2025</t>
  </si>
  <si>
    <t>Извор-3 ЕАД</t>
  </si>
  <si>
    <t>04.04.2025</t>
  </si>
  <si>
    <t>Светослав Танчовски</t>
  </si>
  <si>
    <t>Командировка семинар ПЕТС 04.04.2025</t>
  </si>
  <si>
    <t>06.04.2025</t>
  </si>
  <si>
    <t>Веселин Енчев Димитров</t>
  </si>
  <si>
    <t>Командировка семинар ПЕТС 04.04.2025-06.04.2025</t>
  </si>
  <si>
    <t>Пламен Янков Цветков</t>
  </si>
  <si>
    <t>Значки, вратовръзки, шалове от Орландо</t>
  </si>
  <si>
    <t>Стойки за знамена - в брой от ДГЕ без фактура, Temu - без документ - по план сметка</t>
  </si>
  <si>
    <t>31.03.2025</t>
  </si>
  <si>
    <t>05.03.2025</t>
  </si>
  <si>
    <t>Пласи ООД</t>
  </si>
  <si>
    <t>Баджове,</t>
  </si>
  <si>
    <t>03.04.2025</t>
  </si>
  <si>
    <t>ЕТ Мълвена Спасова - МИШЕЛ</t>
  </si>
  <si>
    <t>Картон, хартия</t>
  </si>
  <si>
    <t>Студио 21 БГ ЕООД</t>
  </si>
  <si>
    <t>Плажен флаг, рол банер</t>
  </si>
  <si>
    <t>Литие-Русе ЕООД</t>
  </si>
  <si>
    <t>Рекламни материали</t>
  </si>
  <si>
    <t>Паладиум ЕООД</t>
  </si>
  <si>
    <t>BOLT жълт XL</t>
  </si>
  <si>
    <t>Спиди АД</t>
  </si>
  <si>
    <t>Куриерски услуги</t>
  </si>
  <si>
    <t>18.03.2025</t>
  </si>
  <si>
    <t>Ориндж Експо Трейд ЕООД</t>
  </si>
  <si>
    <t>Печат стреч плат</t>
  </si>
  <si>
    <t>13.03.2025</t>
  </si>
  <si>
    <t>Елмедия ЕООД</t>
  </si>
  <si>
    <t>Лента за бадж</t>
  </si>
  <si>
    <t>Офис Груп БГ ЕООД</t>
  </si>
  <si>
    <t>Канцеларски материали</t>
  </si>
  <si>
    <t>04.03.2025</t>
  </si>
  <si>
    <t>Нагръдник Sergant at Arms - недокументиран разход</t>
  </si>
  <si>
    <t>31.01.2025</t>
  </si>
  <si>
    <t>Визитки</t>
  </si>
  <si>
    <t>08.04.2025</t>
  </si>
  <si>
    <t>Квалификация Консукт ЕООД</t>
  </si>
  <si>
    <t>Наем конферента зала, кафе пауза</t>
  </si>
  <si>
    <t>Квалификация Консулт ЕООД</t>
  </si>
  <si>
    <t>Командировка 15-17.11.2024 - Русе</t>
  </si>
  <si>
    <t>Маргарита Богданова</t>
  </si>
  <si>
    <t>Командировка - участие в Конференция за мир на РИ - Истанбул</t>
  </si>
  <si>
    <t>15.04.2025</t>
  </si>
  <si>
    <t>ЕТ Артфото + Г.Георгиев</t>
  </si>
  <si>
    <t>Фотозаснемане на семинар</t>
  </si>
  <si>
    <t>30.04.2025</t>
  </si>
  <si>
    <t>Абонамент Brevo март - април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</si>
</sst>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20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Alignment="1">
      <alignment horizontal="right"/>
    </xf>
    <xf numFmtId="10" fontId="6" fillId="0" borderId="2" xfId="2" applyNumberFormat="1" applyFon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 applyAlignment="1">
      <alignment horizontal="right"/>
    </xf>
    <xf numFmtId="4" fontId="1" fillId="0" borderId="2" xfId="0" applyNumberFormat="1" applyFont="1" applyFill="1" applyBorder="1" applyAlignment="1">
      <alignment horizontal="right"/>
    </xf>
    <xf numFmtId="10" fontId="6" fillId="3" borderId="2" xfId="2" applyNumberFormat="1" applyFont="1" applyFill="1" applyBorder="1" applyAlignment="1">
      <alignment wrapText="1"/>
    </xf>
    <xf numFmtId="10" fontId="6" fillId="2" borderId="2" xfId="2" applyNumberFormat="1" applyFont="1" applyFill="1" applyBorder="1" applyAlignment="1">
      <alignment wrapText="1"/>
    </xf>
    <xf numFmtId="0" fontId="9" fillId="0" borderId="2" xfId="2" applyFont="1" applyBorder="1" applyAlignment="1">
      <alignment wrapText="1"/>
    </xf>
    <xf numFmtId="10" fontId="10" fillId="0" borderId="2" xfId="2" applyNumberFormat="1" applyFont="1" applyBorder="1" applyAlignment="1">
      <alignment wrapText="1"/>
    </xf>
    <xf numFmtId="14" fontId="10" fillId="0" borderId="2" xfId="4" applyNumberFormat="1" applyFont="1" applyBorder="1" applyAlignment="1">
      <alignment horizontal="left"/>
    </xf>
    <xf numFmtId="49" fontId="10" fillId="0" borderId="2" xfId="4" applyNumberFormat="1" applyFont="1" applyBorder="1"/>
    <xf numFmtId="14" fontId="10" fillId="0" borderId="2" xfId="4" applyNumberFormat="1" applyFont="1" applyBorder="1"/>
    <xf numFmtId="10" fontId="6" fillId="0" borderId="2" xfId="2" applyNumberFormat="1" applyFont="1" applyFill="1" applyBorder="1" applyAlignment="1">
      <alignment wrapText="1"/>
    </xf>
    <xf numFmtId="0" fontId="9" fillId="0" borderId="8" xfId="2" applyFont="1" applyBorder="1" applyAlignment="1">
      <alignment wrapText="1"/>
    </xf>
    <xf numFmtId="49" fontId="9" fillId="0" borderId="2" xfId="7" applyNumberFormat="1" applyFont="1" applyFill="1" applyBorder="1"/>
    <xf numFmtId="0" fontId="10" fillId="0" borderId="0" xfId="2" applyFont="1" applyFill="1" applyAlignment="1">
      <alignment horizontal="center"/>
    </xf>
    <xf numFmtId="0" fontId="10" fillId="0" borderId="0" xfId="2" applyFont="1" applyFill="1"/>
    <xf numFmtId="0" fontId="10" fillId="0" borderId="0" xfId="2" applyFont="1" applyFill="1" applyAlignment="1">
      <alignment wrapText="1"/>
    </xf>
    <xf numFmtId="4" fontId="10" fillId="0" borderId="0" xfId="2" applyNumberFormat="1" applyFont="1" applyFill="1"/>
    <xf numFmtId="10" fontId="10" fillId="0" borderId="0" xfId="2" applyNumberFormat="1" applyFont="1"/>
    <xf numFmtId="0" fontId="9" fillId="0" borderId="0" xfId="2" applyFont="1"/>
    <xf numFmtId="0" fontId="8" fillId="3" borderId="2" xfId="2" applyFont="1" applyFill="1" applyBorder="1" applyAlignment="1">
      <alignment wrapText="1"/>
    </xf>
    <xf numFmtId="4" fontId="6" fillId="3" borderId="2" xfId="2" applyNumberFormat="1" applyFont="1" applyFill="1" applyBorder="1" applyAlignment="1">
      <alignment wrapText="1"/>
    </xf>
    <xf numFmtId="4" fontId="10" fillId="0" borderId="2" xfId="2" applyNumberFormat="1" applyFont="1" applyFill="1" applyBorder="1" applyAlignment="1">
      <alignment wrapText="1"/>
    </xf>
    <xf numFmtId="0" fontId="9" fillId="0" borderId="3" xfId="2" applyFont="1" applyBorder="1" applyAlignment="1">
      <alignment wrapText="1"/>
    </xf>
    <xf numFmtId="0" fontId="8" fillId="3" borderId="3" xfId="2" applyFont="1" applyFill="1" applyBorder="1" applyAlignment="1">
      <alignment wrapText="1"/>
    </xf>
    <xf numFmtId="4" fontId="6" fillId="4" borderId="2" xfId="2" applyNumberFormat="1" applyFont="1" applyFill="1" applyBorder="1"/>
    <xf numFmtId="0" fontId="4" fillId="5" borderId="2" xfId="0" applyFont="1" applyFill="1" applyBorder="1" applyAlignment="1">
      <alignment horizontal="center" wrapText="1"/>
    </xf>
    <xf numFmtId="0" fontId="8" fillId="5" borderId="2" xfId="2" applyFont="1" applyFill="1" applyBorder="1" applyAlignment="1">
      <alignment wrapText="1"/>
    </xf>
    <xf numFmtId="0" fontId="8" fillId="5" borderId="2" xfId="2" applyFont="1" applyFill="1" applyBorder="1" applyAlignment="1">
      <alignment horizontal="center" wrapText="1"/>
    </xf>
    <xf numFmtId="49" fontId="6" fillId="5" borderId="2" xfId="2" applyNumberFormat="1" applyFont="1" applyFill="1" applyBorder="1" applyAlignment="1">
      <alignment wrapText="1"/>
    </xf>
    <xf numFmtId="0" fontId="6" fillId="5" borderId="2" xfId="2" applyFont="1" applyFill="1" applyBorder="1" applyAlignment="1">
      <alignment wrapText="1"/>
    </xf>
    <xf numFmtId="4" fontId="6" fillId="5" borderId="2" xfId="2" applyNumberFormat="1" applyFont="1" applyFill="1" applyBorder="1" applyAlignment="1">
      <alignment wrapText="1"/>
    </xf>
    <xf numFmtId="10" fontId="6" fillId="5" borderId="2" xfId="2" applyNumberFormat="1" applyFont="1" applyFill="1" applyBorder="1" applyAlignment="1">
      <alignment wrapText="1"/>
    </xf>
    <xf numFmtId="4" fontId="4" fillId="2" borderId="2" xfId="0" applyNumberFormat="1" applyFont="1" applyFill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4" fontId="4" fillId="2" borderId="2" xfId="0" applyNumberFormat="1" applyFont="1" applyFill="1" applyBorder="1"/>
    <xf numFmtId="164" fontId="6" fillId="5" borderId="2" xfId="2" applyNumberFormat="1" applyFont="1" applyFill="1" applyBorder="1" applyAlignment="1">
      <alignment wrapText="1"/>
    </xf>
    <xf numFmtId="164" fontId="10" fillId="0" borderId="2" xfId="4" applyNumberFormat="1" applyFont="1" applyBorder="1"/>
    <xf numFmtId="164" fontId="10" fillId="0" borderId="0" xfId="2" applyNumberFormat="1" applyFont="1" applyFill="1"/>
    <xf numFmtId="0" fontId="4" fillId="5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4" fontId="0" fillId="0" borderId="3" xfId="0" applyNumberFormat="1" applyFont="1" applyBorder="1" applyAlignment="1"/>
    <xf numFmtId="4" fontId="0" fillId="0" borderId="2" xfId="0" applyNumberFormat="1" applyFont="1" applyBorder="1"/>
    <xf numFmtId="0" fontId="0" fillId="0" borderId="0" xfId="0" applyFont="1"/>
    <xf numFmtId="14" fontId="10" fillId="0" borderId="2" xfId="0" applyNumberFormat="1" applyFont="1" applyBorder="1"/>
    <xf numFmtId="164" fontId="10" fillId="0" borderId="2" xfId="0" applyNumberFormat="1" applyFont="1" applyBorder="1"/>
    <xf numFmtId="49" fontId="10" fillId="0" borderId="2" xfId="0" applyNumberFormat="1" applyFont="1" applyBorder="1"/>
    <xf numFmtId="0" fontId="10" fillId="0" borderId="0" xfId="0" applyFont="1"/>
    <xf numFmtId="0" fontId="2" fillId="7" borderId="2" xfId="0" applyFont="1" applyFill="1" applyBorder="1" applyAlignment="1">
      <alignment horizontal="left"/>
    </xf>
    <xf numFmtId="4" fontId="2" fillId="7" borderId="2" xfId="0" applyNumberFormat="1" applyFont="1" applyFill="1" applyBorder="1" applyAlignment="1">
      <alignment horizontal="right"/>
    </xf>
    <xf numFmtId="0" fontId="2" fillId="8" borderId="2" xfId="0" applyFont="1" applyFill="1" applyBorder="1" applyAlignment="1">
      <alignment horizontal="left"/>
    </xf>
    <xf numFmtId="4" fontId="2" fillId="8" borderId="2" xfId="0" applyNumberFormat="1" applyFont="1" applyFill="1" applyBorder="1" applyAlignment="1">
      <alignment horizontal="right"/>
    </xf>
    <xf numFmtId="10" fontId="6" fillId="7" borderId="2" xfId="2" applyNumberFormat="1" applyFont="1" applyFill="1" applyBorder="1" applyAlignment="1">
      <alignment wrapText="1"/>
    </xf>
    <xf numFmtId="0" fontId="13" fillId="3" borderId="2" xfId="0" applyFont="1" applyFill="1" applyBorder="1" applyAlignment="1">
      <alignment horizontal="left"/>
    </xf>
    <xf numFmtId="4" fontId="13" fillId="3" borderId="2" xfId="0" applyNumberFormat="1" applyFont="1" applyFill="1" applyBorder="1" applyAlignment="1">
      <alignment horizontal="right"/>
    </xf>
    <xf numFmtId="10" fontId="14" fillId="3" borderId="2" xfId="2" applyNumberFormat="1" applyFont="1" applyFill="1" applyBorder="1" applyAlignment="1">
      <alignment wrapText="1"/>
    </xf>
    <xf numFmtId="49" fontId="1" fillId="0" borderId="2" xfId="0" applyNumberFormat="1" applyFont="1" applyBorder="1" applyAlignment="1">
      <alignment horizontal="left"/>
    </xf>
    <xf numFmtId="49" fontId="1" fillId="0" borderId="2" xfId="0" applyNumberFormat="1" applyFont="1" applyFill="1" applyBorder="1" applyAlignment="1">
      <alignment horizontal="left"/>
    </xf>
    <xf numFmtId="49" fontId="9" fillId="0" borderId="2" xfId="2" applyNumberFormat="1" applyFont="1" applyBorder="1" applyAlignment="1">
      <alignment horizontal="right" wrapText="1"/>
    </xf>
    <xf numFmtId="49" fontId="8" fillId="3" borderId="2" xfId="2" applyNumberFormat="1" applyFont="1" applyFill="1" applyBorder="1" applyAlignment="1">
      <alignment horizontal="right" wrapText="1"/>
    </xf>
    <xf numFmtId="4" fontId="0" fillId="0" borderId="2" xfId="0" applyNumberFormat="1" applyFont="1" applyFill="1" applyBorder="1"/>
    <xf numFmtId="10" fontId="10" fillId="0" borderId="2" xfId="2" applyNumberFormat="1" applyFont="1" applyFill="1" applyBorder="1" applyAlignment="1">
      <alignment wrapText="1"/>
    </xf>
    <xf numFmtId="0" fontId="0" fillId="0" borderId="0" xfId="0" applyFont="1" applyFill="1"/>
    <xf numFmtId="10" fontId="16" fillId="6" borderId="2" xfId="2" applyNumberFormat="1" applyFont="1" applyFill="1" applyBorder="1" applyAlignment="1">
      <alignment wrapText="1"/>
    </xf>
    <xf numFmtId="4" fontId="15" fillId="6" borderId="2" xfId="0" applyNumberFormat="1" applyFont="1" applyFill="1" applyBorder="1"/>
    <xf numFmtId="10" fontId="6" fillId="4" borderId="2" xfId="2" applyNumberFormat="1" applyFont="1" applyFill="1" applyBorder="1"/>
    <xf numFmtId="10" fontId="6" fillId="8" borderId="2" xfId="2" applyNumberFormat="1" applyFont="1" applyFill="1" applyBorder="1" applyAlignment="1">
      <alignment wrapText="1"/>
    </xf>
    <xf numFmtId="0" fontId="0" fillId="0" borderId="0" xfId="0"/>
    <xf numFmtId="49" fontId="10" fillId="0" borderId="2" xfId="8" applyNumberFormat="1" applyFont="1" applyBorder="1"/>
    <xf numFmtId="14" fontId="10" fillId="0" borderId="2" xfId="3" applyNumberFormat="1" applyFont="1" applyBorder="1"/>
    <xf numFmtId="164" fontId="10" fillId="0" borderId="2" xfId="3" applyNumberFormat="1" applyFont="1" applyBorder="1"/>
    <xf numFmtId="49" fontId="10" fillId="0" borderId="2" xfId="3" applyNumberFormat="1" applyFont="1" applyBorder="1"/>
    <xf numFmtId="164" fontId="10" fillId="0" borderId="2" xfId="0" applyNumberFormat="1" applyFont="1" applyBorder="1" applyAlignment="1">
      <alignment horizontal="right"/>
    </xf>
    <xf numFmtId="49" fontId="9" fillId="0" borderId="2" xfId="0" applyNumberFormat="1" applyFont="1" applyFill="1" applyBorder="1"/>
    <xf numFmtId="0" fontId="9" fillId="0" borderId="2" xfId="2" applyFont="1" applyBorder="1"/>
    <xf numFmtId="0" fontId="10" fillId="0" borderId="2" xfId="2" applyFont="1" applyFill="1" applyBorder="1" applyAlignment="1">
      <alignment horizontal="center"/>
    </xf>
    <xf numFmtId="164" fontId="10" fillId="0" borderId="2" xfId="2" applyNumberFormat="1" applyFont="1" applyFill="1" applyBorder="1"/>
    <xf numFmtId="0" fontId="10" fillId="0" borderId="2" xfId="2" applyFont="1" applyFill="1" applyBorder="1"/>
    <xf numFmtId="0" fontId="10" fillId="0" borderId="2" xfId="2" applyFont="1" applyFill="1" applyBorder="1" applyAlignment="1">
      <alignment wrapText="1"/>
    </xf>
    <xf numFmtId="4" fontId="10" fillId="0" borderId="2" xfId="2" applyNumberFormat="1" applyFont="1" applyFill="1" applyBorder="1"/>
    <xf numFmtId="10" fontId="10" fillId="0" borderId="2" xfId="2" applyNumberFormat="1" applyFont="1" applyBorder="1"/>
    <xf numFmtId="4" fontId="10" fillId="0" borderId="2" xfId="3" applyNumberFormat="1" applyFont="1" applyBorder="1"/>
    <xf numFmtId="4" fontId="10" fillId="0" borderId="2" xfId="0" applyNumberFormat="1" applyFont="1" applyBorder="1"/>
    <xf numFmtId="4" fontId="10" fillId="0" borderId="2" xfId="4" applyNumberFormat="1" applyFont="1" applyBorder="1"/>
    <xf numFmtId="4" fontId="10" fillId="0" borderId="2" xfId="0" applyNumberFormat="1" applyFont="1" applyFill="1" applyBorder="1"/>
    <xf numFmtId="0" fontId="7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5" borderId="7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4" fontId="15" fillId="6" borderId="2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horizontal="center" wrapText="1"/>
    </xf>
    <xf numFmtId="0" fontId="12" fillId="0" borderId="0" xfId="2" applyFont="1" applyAlignment="1">
      <alignment horizontal="center"/>
    </xf>
    <xf numFmtId="14" fontId="6" fillId="3" borderId="2" xfId="2" applyNumberFormat="1" applyFont="1" applyFill="1" applyBorder="1" applyAlignment="1">
      <alignment wrapText="1"/>
    </xf>
    <xf numFmtId="0" fontId="6" fillId="3" borderId="2" xfId="2" applyFont="1" applyFill="1" applyBorder="1" applyAlignment="1">
      <alignment wrapText="1"/>
    </xf>
    <xf numFmtId="14" fontId="6" fillId="3" borderId="3" xfId="2" applyNumberFormat="1" applyFont="1" applyFill="1" applyBorder="1" applyAlignment="1">
      <alignment wrapText="1"/>
    </xf>
    <xf numFmtId="14" fontId="6" fillId="3" borderId="5" xfId="2" applyNumberFormat="1" applyFont="1" applyFill="1" applyBorder="1" applyAlignment="1">
      <alignment wrapText="1"/>
    </xf>
    <xf numFmtId="14" fontId="6" fillId="3" borderId="4" xfId="2" applyNumberFormat="1" applyFont="1" applyFill="1" applyBorder="1" applyAlignment="1">
      <alignment wrapText="1"/>
    </xf>
    <xf numFmtId="0" fontId="6" fillId="4" borderId="3" xfId="2" applyFont="1" applyFill="1" applyBorder="1" applyAlignment="1">
      <alignment horizontal="right"/>
    </xf>
    <xf numFmtId="0" fontId="6" fillId="4" borderId="5" xfId="2" applyFont="1" applyFill="1" applyBorder="1" applyAlignment="1">
      <alignment horizontal="right"/>
    </xf>
    <xf numFmtId="0" fontId="6" fillId="4" borderId="4" xfId="2" applyFont="1" applyFill="1" applyBorder="1" applyAlignment="1">
      <alignment horizontal="right"/>
    </xf>
  </cellXfs>
  <cellStyles count="9">
    <cellStyle name="Normal 2" xfId="2" xr:uid="{00000000-0005-0000-0000-000001000000}"/>
    <cellStyle name="Normal 2 2 2" xfId="7" xr:uid="{00000000-0005-0000-0000-000002000000}"/>
    <cellStyle name="Normal 3" xfId="1" xr:uid="{00000000-0005-0000-0000-000003000000}"/>
    <cellStyle name="Normal 4" xfId="4" xr:uid="{00000000-0005-0000-0000-000004000000}"/>
    <cellStyle name="Normal 4 2" xfId="8" xr:uid="{00000000-0005-0000-0000-000005000000}"/>
    <cellStyle name="Normal 5" xfId="6" xr:uid="{00000000-0005-0000-0000-000006000000}"/>
    <cellStyle name="Normal 7" xfId="5" xr:uid="{00000000-0005-0000-0000-000007000000}"/>
    <cellStyle name="Normal 9" xfId="3" xr:uid="{00000000-0005-0000-0000-000008000000}"/>
    <cellStyle name="Нормален" xfId="0" builtinId="0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zoomScaleNormal="100" workbookViewId="0">
      <selection activeCell="E19" sqref="E19"/>
    </sheetView>
  </sheetViews>
  <sheetFormatPr defaultRowHeight="14.4" x14ac:dyDescent="0.3"/>
  <cols>
    <col min="1" max="1" width="10.33203125" bestFit="1" customWidth="1"/>
    <col min="2" max="2" width="4.88671875" style="1" customWidth="1"/>
    <col min="3" max="3" width="71.33203125" bestFit="1" customWidth="1"/>
    <col min="4" max="4" width="12.109375" customWidth="1"/>
    <col min="5" max="5" width="15.33203125" customWidth="1"/>
    <col min="6" max="6" width="13.5546875" customWidth="1"/>
    <col min="7" max="7" width="14" customWidth="1"/>
  </cols>
  <sheetData>
    <row r="1" spans="1:7" x14ac:dyDescent="0.3">
      <c r="A1" s="2"/>
      <c r="B1" s="2"/>
      <c r="C1" s="2"/>
      <c r="D1" s="7"/>
      <c r="E1" s="7"/>
    </row>
    <row r="2" spans="1:7" ht="15.6" x14ac:dyDescent="0.3">
      <c r="A2" s="93" t="s">
        <v>148</v>
      </c>
      <c r="B2" s="93"/>
      <c r="C2" s="93"/>
      <c r="D2" s="93"/>
      <c r="E2" s="93"/>
      <c r="F2" s="93"/>
      <c r="G2" s="93"/>
    </row>
    <row r="3" spans="1:7" x14ac:dyDescent="0.3">
      <c r="A3" s="3"/>
      <c r="B3" s="3"/>
      <c r="C3" s="3"/>
      <c r="D3" s="7"/>
      <c r="E3" s="7"/>
    </row>
    <row r="4" spans="1:7" s="1" customFormat="1" ht="45" customHeight="1" x14ac:dyDescent="0.3">
      <c r="A4" s="97" t="s">
        <v>27</v>
      </c>
      <c r="B4" s="99" t="s">
        <v>32</v>
      </c>
      <c r="C4" s="104" t="s">
        <v>28</v>
      </c>
      <c r="D4" s="106" t="s">
        <v>29</v>
      </c>
      <c r="E4" s="101" t="s">
        <v>45</v>
      </c>
      <c r="F4" s="103" t="s">
        <v>47</v>
      </c>
      <c r="G4" s="103"/>
    </row>
    <row r="5" spans="1:7" s="1" customFormat="1" x14ac:dyDescent="0.3">
      <c r="A5" s="98"/>
      <c r="B5" s="100"/>
      <c r="C5" s="105"/>
      <c r="D5" s="107"/>
      <c r="E5" s="102"/>
      <c r="F5" s="47" t="s">
        <v>30</v>
      </c>
      <c r="G5" s="47" t="s">
        <v>31</v>
      </c>
    </row>
    <row r="6" spans="1:7" x14ac:dyDescent="0.3">
      <c r="A6" s="4" t="s">
        <v>0</v>
      </c>
      <c r="B6" s="4"/>
      <c r="C6" s="4" t="s">
        <v>1</v>
      </c>
      <c r="D6" s="41">
        <f>SUM(D7:D9)</f>
        <v>184510.58</v>
      </c>
      <c r="E6" s="41">
        <f>SUM(E7:E9)</f>
        <v>172515.58</v>
      </c>
      <c r="F6" s="43">
        <f>D6-E6</f>
        <v>11995</v>
      </c>
      <c r="G6" s="13">
        <f>E6/$D6</f>
        <v>0.93499017779901838</v>
      </c>
    </row>
    <row r="7" spans="1:7" ht="15" customHeight="1" x14ac:dyDescent="0.3">
      <c r="A7" s="5" t="s">
        <v>2</v>
      </c>
      <c r="B7" s="5"/>
      <c r="C7" s="48" t="s">
        <v>105</v>
      </c>
      <c r="D7" s="42">
        <v>178600</v>
      </c>
      <c r="E7" s="49">
        <f>1777*47.5+1791*47.5</f>
        <v>169480</v>
      </c>
      <c r="F7" s="50">
        <f t="shared" ref="F7:F9" si="0">D7-E7</f>
        <v>9120</v>
      </c>
      <c r="G7" s="8">
        <f t="shared" ref="G7:G9" si="1">E7/$D7</f>
        <v>0.94893617021276599</v>
      </c>
    </row>
    <row r="8" spans="1:7" x14ac:dyDescent="0.3">
      <c r="A8" s="5" t="s">
        <v>3</v>
      </c>
      <c r="B8" s="5"/>
      <c r="C8" s="48" t="s">
        <v>147</v>
      </c>
      <c r="D8" s="42">
        <v>3000</v>
      </c>
      <c r="E8" s="49">
        <v>125</v>
      </c>
      <c r="F8" s="50">
        <f t="shared" si="0"/>
        <v>2875</v>
      </c>
      <c r="G8" s="8">
        <f t="shared" si="1"/>
        <v>4.1666666666666664E-2</v>
      </c>
    </row>
    <row r="9" spans="1:7" s="51" customFormat="1" x14ac:dyDescent="0.3">
      <c r="A9" s="48">
        <v>3</v>
      </c>
      <c r="B9" s="48"/>
      <c r="C9" s="48" t="s">
        <v>146</v>
      </c>
      <c r="D9" s="42">
        <v>2910.58</v>
      </c>
      <c r="E9" s="49">
        <v>2910.58</v>
      </c>
      <c r="F9" s="50">
        <f t="shared" si="0"/>
        <v>0</v>
      </c>
      <c r="G9" s="8">
        <f t="shared" si="1"/>
        <v>1</v>
      </c>
    </row>
    <row r="10" spans="1:7" x14ac:dyDescent="0.3">
      <c r="A10" s="94"/>
      <c r="B10" s="95"/>
      <c r="C10" s="95"/>
      <c r="D10" s="95"/>
      <c r="E10" s="95"/>
      <c r="F10" s="95"/>
      <c r="G10" s="96"/>
    </row>
    <row r="11" spans="1:7" s="1" customFormat="1" ht="33.75" customHeight="1" x14ac:dyDescent="0.3">
      <c r="A11" s="97" t="s">
        <v>27</v>
      </c>
      <c r="B11" s="99" t="s">
        <v>32</v>
      </c>
      <c r="C11" s="104" t="s">
        <v>28</v>
      </c>
      <c r="D11" s="106" t="s">
        <v>29</v>
      </c>
      <c r="E11" s="106" t="s">
        <v>33</v>
      </c>
      <c r="F11" s="108" t="s">
        <v>46</v>
      </c>
      <c r="G11" s="108"/>
    </row>
    <row r="12" spans="1:7" s="1" customFormat="1" ht="24" customHeight="1" x14ac:dyDescent="0.3">
      <c r="A12" s="98"/>
      <c r="B12" s="100"/>
      <c r="C12" s="105"/>
      <c r="D12" s="107"/>
      <c r="E12" s="107"/>
      <c r="F12" s="34" t="s">
        <v>30</v>
      </c>
      <c r="G12" s="34" t="s">
        <v>31</v>
      </c>
    </row>
    <row r="13" spans="1:7" x14ac:dyDescent="0.3">
      <c r="A13" s="58" t="s">
        <v>4</v>
      </c>
      <c r="B13" s="58"/>
      <c r="C13" s="58" t="s">
        <v>5</v>
      </c>
      <c r="D13" s="59">
        <f>SUM(D14,D22,D30,D49,D50)</f>
        <v>184510.58</v>
      </c>
      <c r="E13" s="59">
        <f>SUM(E14,E22,E30,E49,E50)</f>
        <v>83526.12</v>
      </c>
      <c r="F13" s="59">
        <f>SUM(F14,F22,F30,F49,F50)</f>
        <v>100984.46</v>
      </c>
      <c r="G13" s="74">
        <f>E13/$D13</f>
        <v>0.45269013841916272</v>
      </c>
    </row>
    <row r="14" spans="1:7" x14ac:dyDescent="0.3">
      <c r="A14" s="56" t="s">
        <v>2</v>
      </c>
      <c r="B14" s="56"/>
      <c r="C14" s="56" t="s">
        <v>6</v>
      </c>
      <c r="D14" s="57">
        <f>SUM(D15:D21)</f>
        <v>59000</v>
      </c>
      <c r="E14" s="57">
        <f>SUM(E15:E21)</f>
        <v>38581.130000000005</v>
      </c>
      <c r="F14" s="57">
        <f>SUM(F15:F21)</f>
        <v>20418.87</v>
      </c>
      <c r="G14" s="60">
        <f>E14/$D14</f>
        <v>0.65391745762711873</v>
      </c>
    </row>
    <row r="15" spans="1:7" ht="15" customHeight="1" x14ac:dyDescent="0.3">
      <c r="A15" s="5" t="s">
        <v>7</v>
      </c>
      <c r="B15" s="5">
        <v>1</v>
      </c>
      <c r="C15" s="5" t="s">
        <v>8</v>
      </c>
      <c r="D15" s="10">
        <v>4000</v>
      </c>
      <c r="E15" s="10">
        <f>'Разходи по пера'!H12</f>
        <v>729</v>
      </c>
      <c r="F15" s="9">
        <f>D15-E15</f>
        <v>3271</v>
      </c>
      <c r="G15" s="8">
        <f>E15/$D15</f>
        <v>0.18225</v>
      </c>
    </row>
    <row r="16" spans="1:7" x14ac:dyDescent="0.3">
      <c r="A16" s="5" t="s">
        <v>9</v>
      </c>
      <c r="B16" s="5">
        <v>2</v>
      </c>
      <c r="C16" s="5" t="s">
        <v>108</v>
      </c>
      <c r="D16" s="10">
        <v>5000</v>
      </c>
      <c r="E16" s="10">
        <f>'Разходи по пера'!H24</f>
        <v>4634.7299999999996</v>
      </c>
      <c r="F16" s="9">
        <f t="shared" ref="F16:F21" si="2">D16-E16</f>
        <v>365.27000000000044</v>
      </c>
      <c r="G16" s="8">
        <f t="shared" ref="G16:G21" si="3">E16/$D16</f>
        <v>0.92694599999999994</v>
      </c>
    </row>
    <row r="17" spans="1:7" x14ac:dyDescent="0.3">
      <c r="A17" s="5" t="s">
        <v>10</v>
      </c>
      <c r="B17" s="5">
        <v>3</v>
      </c>
      <c r="C17" s="5" t="s">
        <v>109</v>
      </c>
      <c r="D17" s="10">
        <v>9000</v>
      </c>
      <c r="E17" s="10">
        <f>'Разходи по пера'!H39</f>
        <v>8387.6</v>
      </c>
      <c r="F17" s="9">
        <f t="shared" si="2"/>
        <v>612.39999999999964</v>
      </c>
      <c r="G17" s="8">
        <f t="shared" si="3"/>
        <v>0.93195555555555565</v>
      </c>
    </row>
    <row r="18" spans="1:7" x14ac:dyDescent="0.3">
      <c r="A18" s="5" t="s">
        <v>11</v>
      </c>
      <c r="B18" s="5">
        <v>4</v>
      </c>
      <c r="C18" s="5" t="s">
        <v>48</v>
      </c>
      <c r="D18" s="10">
        <v>4000</v>
      </c>
      <c r="E18" s="10">
        <f>'Разходи по пера'!H47</f>
        <v>2329.6</v>
      </c>
      <c r="F18" s="9">
        <f t="shared" si="2"/>
        <v>1670.4</v>
      </c>
      <c r="G18" s="8">
        <f t="shared" si="3"/>
        <v>0.58240000000000003</v>
      </c>
    </row>
    <row r="19" spans="1:7" x14ac:dyDescent="0.3">
      <c r="A19" s="5" t="s">
        <v>12</v>
      </c>
      <c r="B19" s="5">
        <v>5</v>
      </c>
      <c r="C19" s="5" t="s">
        <v>125</v>
      </c>
      <c r="D19" s="10">
        <v>5000</v>
      </c>
      <c r="E19" s="10">
        <f>'Разходи по пера'!H52</f>
        <v>4992</v>
      </c>
      <c r="F19" s="9">
        <f t="shared" si="2"/>
        <v>8</v>
      </c>
      <c r="G19" s="8">
        <f t="shared" si="3"/>
        <v>0.99839999999999995</v>
      </c>
    </row>
    <row r="20" spans="1:7" x14ac:dyDescent="0.3">
      <c r="A20" s="5" t="s">
        <v>13</v>
      </c>
      <c r="B20" s="5">
        <v>6</v>
      </c>
      <c r="C20" s="5" t="s">
        <v>126</v>
      </c>
      <c r="D20" s="10">
        <v>14000</v>
      </c>
      <c r="E20" s="10">
        <f>'Разходи по пера'!H61</f>
        <v>14886.2</v>
      </c>
      <c r="F20" s="9">
        <f t="shared" si="2"/>
        <v>-886.20000000000073</v>
      </c>
      <c r="G20" s="8">
        <f t="shared" si="3"/>
        <v>1.0633000000000001</v>
      </c>
    </row>
    <row r="21" spans="1:7" x14ac:dyDescent="0.3">
      <c r="A21" s="5" t="s">
        <v>14</v>
      </c>
      <c r="B21" s="5">
        <v>7</v>
      </c>
      <c r="C21" s="5" t="s">
        <v>127</v>
      </c>
      <c r="D21" s="10">
        <v>18000</v>
      </c>
      <c r="E21" s="10">
        <f>'Разходи по пера'!H66</f>
        <v>2622</v>
      </c>
      <c r="F21" s="9">
        <f t="shared" si="2"/>
        <v>15378</v>
      </c>
      <c r="G21" s="8">
        <f t="shared" si="3"/>
        <v>0.14566666666666667</v>
      </c>
    </row>
    <row r="22" spans="1:7" x14ac:dyDescent="0.3">
      <c r="A22" s="56" t="s">
        <v>3</v>
      </c>
      <c r="B22" s="56"/>
      <c r="C22" s="56" t="s">
        <v>15</v>
      </c>
      <c r="D22" s="57">
        <f>SUM(D23:D29)</f>
        <v>49000</v>
      </c>
      <c r="E22" s="57">
        <f>SUM(E23:E29)</f>
        <v>30104.76</v>
      </c>
      <c r="F22" s="57">
        <f>SUM(F23:F29)</f>
        <v>18895.240000000002</v>
      </c>
      <c r="G22" s="60">
        <f>E22/$D22</f>
        <v>0.61438285714285712</v>
      </c>
    </row>
    <row r="23" spans="1:7" x14ac:dyDescent="0.3">
      <c r="A23" s="5" t="s">
        <v>16</v>
      </c>
      <c r="B23" s="5">
        <v>8</v>
      </c>
      <c r="C23" s="5" t="s">
        <v>129</v>
      </c>
      <c r="D23" s="10">
        <v>10000</v>
      </c>
      <c r="E23" s="10">
        <f>'Разходи по пера'!H86</f>
        <v>10777.91</v>
      </c>
      <c r="F23" s="9">
        <f>D23-E23</f>
        <v>-777.90999999999985</v>
      </c>
      <c r="G23" s="8">
        <f>E23/$D23</f>
        <v>1.0777909999999999</v>
      </c>
    </row>
    <row r="24" spans="1:7" x14ac:dyDescent="0.3">
      <c r="A24" s="5" t="s">
        <v>17</v>
      </c>
      <c r="B24" s="5">
        <v>9</v>
      </c>
      <c r="C24" s="5" t="s">
        <v>55</v>
      </c>
      <c r="D24" s="10">
        <v>11000</v>
      </c>
      <c r="E24" s="10">
        <f>'Разходи по пера'!H107</f>
        <v>5785.7499999999991</v>
      </c>
      <c r="F24" s="9">
        <f t="shared" ref="F24:F29" si="4">D24-E24</f>
        <v>5214.2500000000009</v>
      </c>
      <c r="G24" s="8">
        <f t="shared" ref="G24:G29" si="5">E24/$D24</f>
        <v>0.52597727272727268</v>
      </c>
    </row>
    <row r="25" spans="1:7" x14ac:dyDescent="0.3">
      <c r="A25" s="5" t="s">
        <v>18</v>
      </c>
      <c r="B25" s="5">
        <v>10</v>
      </c>
      <c r="C25" s="5" t="s">
        <v>56</v>
      </c>
      <c r="D25" s="10">
        <v>7000</v>
      </c>
      <c r="E25" s="10">
        <f>'Разходи по пера'!H117</f>
        <v>6679.2599999999993</v>
      </c>
      <c r="F25" s="9">
        <f t="shared" si="4"/>
        <v>320.74000000000069</v>
      </c>
      <c r="G25" s="8">
        <f t="shared" si="5"/>
        <v>0.95417999999999992</v>
      </c>
    </row>
    <row r="26" spans="1:7" x14ac:dyDescent="0.3">
      <c r="A26" s="5" t="s">
        <v>19</v>
      </c>
      <c r="B26" s="5">
        <v>11</v>
      </c>
      <c r="C26" s="5" t="s">
        <v>57</v>
      </c>
      <c r="D26" s="10">
        <v>12000</v>
      </c>
      <c r="E26" s="10">
        <f>'Разходи по пера'!H123</f>
        <v>4583.84</v>
      </c>
      <c r="F26" s="9">
        <f t="shared" si="4"/>
        <v>7416.16</v>
      </c>
      <c r="G26" s="8">
        <f t="shared" si="5"/>
        <v>0.3819866666666667</v>
      </c>
    </row>
    <row r="27" spans="1:7" s="1" customFormat="1" x14ac:dyDescent="0.3">
      <c r="A27" s="5" t="s">
        <v>53</v>
      </c>
      <c r="B27" s="5">
        <v>12</v>
      </c>
      <c r="C27" s="5" t="s">
        <v>130</v>
      </c>
      <c r="D27" s="10">
        <v>6000</v>
      </c>
      <c r="E27" s="10">
        <f>'Разходи по пера'!H127</f>
        <v>1500</v>
      </c>
      <c r="F27" s="9">
        <f t="shared" si="4"/>
        <v>4500</v>
      </c>
      <c r="G27" s="8">
        <f t="shared" si="5"/>
        <v>0.25</v>
      </c>
    </row>
    <row r="28" spans="1:7" s="75" customFormat="1" x14ac:dyDescent="0.3">
      <c r="A28" s="5" t="s">
        <v>54</v>
      </c>
      <c r="B28" s="5">
        <v>13</v>
      </c>
      <c r="C28" s="5" t="s">
        <v>131</v>
      </c>
      <c r="D28" s="10">
        <v>1500</v>
      </c>
      <c r="E28" s="10">
        <f>'Разходи по пера'!H131</f>
        <v>325</v>
      </c>
      <c r="F28" s="9">
        <f t="shared" si="4"/>
        <v>1175</v>
      </c>
      <c r="G28" s="8">
        <f t="shared" si="5"/>
        <v>0.21666666666666667</v>
      </c>
    </row>
    <row r="29" spans="1:7" s="1" customFormat="1" x14ac:dyDescent="0.3">
      <c r="A29" s="5" t="s">
        <v>128</v>
      </c>
      <c r="B29" s="5">
        <v>14</v>
      </c>
      <c r="C29" s="5" t="s">
        <v>58</v>
      </c>
      <c r="D29" s="10">
        <v>1500</v>
      </c>
      <c r="E29" s="10">
        <f>'Разходи по пера'!H135</f>
        <v>453</v>
      </c>
      <c r="F29" s="9">
        <f t="shared" si="4"/>
        <v>1047</v>
      </c>
      <c r="G29" s="8">
        <f t="shared" si="5"/>
        <v>0.30199999999999999</v>
      </c>
    </row>
    <row r="30" spans="1:7" x14ac:dyDescent="0.3">
      <c r="A30" s="56" t="s">
        <v>20</v>
      </c>
      <c r="B30" s="56"/>
      <c r="C30" s="56" t="s">
        <v>21</v>
      </c>
      <c r="D30" s="57">
        <f>D31+D34+D39+D44+D48</f>
        <v>72100</v>
      </c>
      <c r="E30" s="57">
        <f>E31+E34+E39+E44+E48</f>
        <v>14840.230000000001</v>
      </c>
      <c r="F30" s="57">
        <f>F31+F34+F39+F44+F48</f>
        <v>57259.770000000004</v>
      </c>
      <c r="G30" s="60">
        <f>E30/$D30</f>
        <v>0.20582843273231624</v>
      </c>
    </row>
    <row r="31" spans="1:7" s="1" customFormat="1" x14ac:dyDescent="0.3">
      <c r="A31" s="61" t="s">
        <v>22</v>
      </c>
      <c r="B31" s="61"/>
      <c r="C31" s="61" t="s">
        <v>63</v>
      </c>
      <c r="D31" s="62">
        <f>SUM(D32:D33)</f>
        <v>7000</v>
      </c>
      <c r="E31" s="62">
        <f t="shared" ref="E31:F31" si="6">SUM(E32:E33)</f>
        <v>4658.67</v>
      </c>
      <c r="F31" s="62">
        <f t="shared" si="6"/>
        <v>2341.33</v>
      </c>
      <c r="G31" s="63">
        <f>E31/D31</f>
        <v>0.66552428571428568</v>
      </c>
    </row>
    <row r="32" spans="1:7" x14ac:dyDescent="0.3">
      <c r="A32" s="64" t="s">
        <v>66</v>
      </c>
      <c r="B32" s="5">
        <v>15</v>
      </c>
      <c r="C32" s="5" t="s">
        <v>132</v>
      </c>
      <c r="D32" s="10">
        <v>2000</v>
      </c>
      <c r="E32" s="11">
        <f>'Разходи по пера'!H139</f>
        <v>0</v>
      </c>
      <c r="F32" s="9">
        <f>D32-E32</f>
        <v>2000</v>
      </c>
      <c r="G32" s="8">
        <f>E32/$D32</f>
        <v>0</v>
      </c>
    </row>
    <row r="33" spans="1:7" x14ac:dyDescent="0.3">
      <c r="A33" s="65" t="s">
        <v>65</v>
      </c>
      <c r="B33" s="6">
        <v>16</v>
      </c>
      <c r="C33" s="6" t="s">
        <v>133</v>
      </c>
      <c r="D33" s="11">
        <v>5000</v>
      </c>
      <c r="E33" s="10">
        <f>'Разходи по пера'!H158</f>
        <v>4658.67</v>
      </c>
      <c r="F33" s="9">
        <f t="shared" ref="F33:F45" si="7">D33-E33</f>
        <v>341.32999999999993</v>
      </c>
      <c r="G33" s="8">
        <f t="shared" ref="G33:G46" si="8">E33/$D33</f>
        <v>0.93173400000000006</v>
      </c>
    </row>
    <row r="34" spans="1:7" s="1" customFormat="1" x14ac:dyDescent="0.3">
      <c r="A34" s="61" t="s">
        <v>23</v>
      </c>
      <c r="B34" s="61"/>
      <c r="C34" s="61" t="s">
        <v>70</v>
      </c>
      <c r="D34" s="62">
        <f>SUM(D35:D38)</f>
        <v>20000</v>
      </c>
      <c r="E34" s="62">
        <f t="shared" ref="E34:F34" si="9">SUM(E35:E38)</f>
        <v>0</v>
      </c>
      <c r="F34" s="62">
        <f t="shared" si="9"/>
        <v>20000</v>
      </c>
      <c r="G34" s="63">
        <f>E34/D34</f>
        <v>0</v>
      </c>
    </row>
    <row r="35" spans="1:7" x14ac:dyDescent="0.3">
      <c r="A35" s="64" t="s">
        <v>71</v>
      </c>
      <c r="B35" s="5">
        <v>17</v>
      </c>
      <c r="C35" s="6" t="s">
        <v>74</v>
      </c>
      <c r="D35" s="11">
        <v>8000</v>
      </c>
      <c r="E35" s="10">
        <f>'Разходи по пера'!H165</f>
        <v>0</v>
      </c>
      <c r="F35" s="9">
        <f t="shared" si="7"/>
        <v>8000</v>
      </c>
      <c r="G35" s="8">
        <f t="shared" si="8"/>
        <v>0</v>
      </c>
    </row>
    <row r="36" spans="1:7" x14ac:dyDescent="0.3">
      <c r="A36" s="64" t="s">
        <v>72</v>
      </c>
      <c r="B36" s="5">
        <v>18</v>
      </c>
      <c r="C36" s="5" t="s">
        <v>75</v>
      </c>
      <c r="D36" s="10">
        <v>5000</v>
      </c>
      <c r="E36" s="10">
        <f>'Разходи по пера'!H169</f>
        <v>0</v>
      </c>
      <c r="F36" s="9">
        <f t="shared" si="7"/>
        <v>5000</v>
      </c>
      <c r="G36" s="8">
        <f t="shared" si="8"/>
        <v>0</v>
      </c>
    </row>
    <row r="37" spans="1:7" s="75" customFormat="1" x14ac:dyDescent="0.3">
      <c r="A37" s="64" t="s">
        <v>73</v>
      </c>
      <c r="B37" s="5">
        <v>19</v>
      </c>
      <c r="C37" s="5" t="s">
        <v>135</v>
      </c>
      <c r="D37" s="10">
        <v>5500</v>
      </c>
      <c r="E37" s="10">
        <f>'Разходи по пера'!H173</f>
        <v>0</v>
      </c>
      <c r="F37" s="9">
        <f t="shared" si="7"/>
        <v>5500</v>
      </c>
      <c r="G37" s="8">
        <f t="shared" si="8"/>
        <v>0</v>
      </c>
    </row>
    <row r="38" spans="1:7" x14ac:dyDescent="0.3">
      <c r="A38" s="64" t="s">
        <v>134</v>
      </c>
      <c r="B38" s="5">
        <v>20</v>
      </c>
      <c r="C38" s="5" t="s">
        <v>136</v>
      </c>
      <c r="D38" s="10">
        <v>1500</v>
      </c>
      <c r="E38" s="10">
        <f>'Разходи по пера'!H177</f>
        <v>0</v>
      </c>
      <c r="F38" s="9">
        <f t="shared" si="7"/>
        <v>1500</v>
      </c>
      <c r="G38" s="8">
        <f t="shared" si="8"/>
        <v>0</v>
      </c>
    </row>
    <row r="39" spans="1:7" s="1" customFormat="1" x14ac:dyDescent="0.3">
      <c r="A39" s="61" t="s">
        <v>24</v>
      </c>
      <c r="B39" s="61"/>
      <c r="C39" s="61" t="s">
        <v>81</v>
      </c>
      <c r="D39" s="62">
        <f>SUM(D40:D43)</f>
        <v>24100</v>
      </c>
      <c r="E39" s="62">
        <f>SUM(E40:E43)</f>
        <v>7044.6</v>
      </c>
      <c r="F39" s="62">
        <f t="shared" ref="F39" si="10">SUM(F40:F43)</f>
        <v>17055.400000000001</v>
      </c>
      <c r="G39" s="63">
        <f>E39/D39</f>
        <v>0.2923070539419087</v>
      </c>
    </row>
    <row r="40" spans="1:7" x14ac:dyDescent="0.3">
      <c r="A40" s="64" t="s">
        <v>85</v>
      </c>
      <c r="B40" s="5">
        <v>21</v>
      </c>
      <c r="C40" s="5" t="s">
        <v>82</v>
      </c>
      <c r="D40" s="10">
        <v>6000</v>
      </c>
      <c r="E40" s="10">
        <f>'Разходи по пера'!H181</f>
        <v>0</v>
      </c>
      <c r="F40" s="9">
        <f t="shared" si="7"/>
        <v>6000</v>
      </c>
      <c r="G40" s="8">
        <f t="shared" si="8"/>
        <v>0</v>
      </c>
    </row>
    <row r="41" spans="1:7" x14ac:dyDescent="0.3">
      <c r="A41" s="64" t="s">
        <v>84</v>
      </c>
      <c r="B41" s="5">
        <v>22</v>
      </c>
      <c r="C41" s="5" t="s">
        <v>138</v>
      </c>
      <c r="D41" s="10">
        <v>7000</v>
      </c>
      <c r="E41" s="10">
        <f>'Разходи по пера'!H186</f>
        <v>0</v>
      </c>
      <c r="F41" s="9">
        <f t="shared" si="7"/>
        <v>7000</v>
      </c>
      <c r="G41" s="8">
        <f t="shared" si="8"/>
        <v>0</v>
      </c>
    </row>
    <row r="42" spans="1:7" s="75" customFormat="1" x14ac:dyDescent="0.3">
      <c r="A42" s="64" t="s">
        <v>86</v>
      </c>
      <c r="B42" s="5">
        <v>23</v>
      </c>
      <c r="C42" s="5" t="s">
        <v>139</v>
      </c>
      <c r="D42" s="10">
        <v>6100</v>
      </c>
      <c r="E42" s="10">
        <f>'Разходи по пера'!H197</f>
        <v>7044.6</v>
      </c>
      <c r="F42" s="9">
        <f t="shared" si="7"/>
        <v>-944.60000000000036</v>
      </c>
      <c r="G42" s="8">
        <f t="shared" si="8"/>
        <v>1.1548524590163936</v>
      </c>
    </row>
    <row r="43" spans="1:7" x14ac:dyDescent="0.3">
      <c r="A43" s="64" t="s">
        <v>137</v>
      </c>
      <c r="B43" s="5">
        <v>24</v>
      </c>
      <c r="C43" s="5" t="s">
        <v>103</v>
      </c>
      <c r="D43" s="10">
        <v>5000</v>
      </c>
      <c r="E43" s="10">
        <f>'Разходи по пера'!H201</f>
        <v>0</v>
      </c>
      <c r="F43" s="9">
        <f t="shared" si="7"/>
        <v>5000</v>
      </c>
      <c r="G43" s="8">
        <f t="shared" si="8"/>
        <v>0</v>
      </c>
    </row>
    <row r="44" spans="1:7" s="1" customFormat="1" x14ac:dyDescent="0.3">
      <c r="A44" s="61" t="s">
        <v>25</v>
      </c>
      <c r="B44" s="61"/>
      <c r="C44" s="61" t="s">
        <v>90</v>
      </c>
      <c r="D44" s="62">
        <f>SUM(D45:D47)</f>
        <v>15000</v>
      </c>
      <c r="E44" s="62">
        <f>SUM(E45:E47)</f>
        <v>1364.35</v>
      </c>
      <c r="F44" s="62">
        <f t="shared" ref="F44" si="11">SUM(F45:F47)</f>
        <v>13635.65</v>
      </c>
      <c r="G44" s="63">
        <f>E44/D44</f>
        <v>9.0956666666666658E-2</v>
      </c>
    </row>
    <row r="45" spans="1:7" x14ac:dyDescent="0.3">
      <c r="A45" s="64" t="s">
        <v>91</v>
      </c>
      <c r="B45" s="5">
        <v>25</v>
      </c>
      <c r="C45" s="5" t="s">
        <v>140</v>
      </c>
      <c r="D45" s="10">
        <v>8000</v>
      </c>
      <c r="E45" s="10">
        <f>'Разходи по пера'!H205</f>
        <v>0</v>
      </c>
      <c r="F45" s="9">
        <f t="shared" si="7"/>
        <v>8000</v>
      </c>
      <c r="G45" s="8">
        <f t="shared" si="8"/>
        <v>0</v>
      </c>
    </row>
    <row r="46" spans="1:7" x14ac:dyDescent="0.3">
      <c r="A46" s="64" t="s">
        <v>92</v>
      </c>
      <c r="B46" s="5">
        <v>26</v>
      </c>
      <c r="C46" s="5" t="s">
        <v>141</v>
      </c>
      <c r="D46" s="10">
        <v>5000</v>
      </c>
      <c r="E46" s="10">
        <f>'Разходи по пера'!H209</f>
        <v>0</v>
      </c>
      <c r="F46" s="9">
        <f>D46-E46</f>
        <v>5000</v>
      </c>
      <c r="G46" s="8">
        <f t="shared" si="8"/>
        <v>0</v>
      </c>
    </row>
    <row r="47" spans="1:7" s="70" customFormat="1" x14ac:dyDescent="0.3">
      <c r="A47" s="6" t="s">
        <v>93</v>
      </c>
      <c r="B47" s="6">
        <v>27</v>
      </c>
      <c r="C47" s="6" t="s">
        <v>142</v>
      </c>
      <c r="D47" s="11">
        <v>2000</v>
      </c>
      <c r="E47" s="68">
        <f>'Разходи по пера'!H214</f>
        <v>1364.35</v>
      </c>
      <c r="F47" s="68">
        <f>D47-E47</f>
        <v>635.65000000000009</v>
      </c>
      <c r="G47" s="69">
        <f>E47/$D47</f>
        <v>0.68217499999999998</v>
      </c>
    </row>
    <row r="48" spans="1:7" x14ac:dyDescent="0.3">
      <c r="A48" s="61" t="s">
        <v>26</v>
      </c>
      <c r="B48" s="61">
        <v>28</v>
      </c>
      <c r="C48" s="61" t="s">
        <v>97</v>
      </c>
      <c r="D48" s="62">
        <v>6000</v>
      </c>
      <c r="E48" s="62">
        <f>'Разходи по пера'!H220</f>
        <v>1772.61</v>
      </c>
      <c r="F48" s="62">
        <f>D48-E48</f>
        <v>4227.3900000000003</v>
      </c>
      <c r="G48" s="63">
        <f>E48/D48</f>
        <v>0.295435</v>
      </c>
    </row>
    <row r="49" spans="1:7" x14ac:dyDescent="0.3">
      <c r="A49" s="56">
        <v>4</v>
      </c>
      <c r="B49" s="56">
        <v>29</v>
      </c>
      <c r="C49" s="56" t="s">
        <v>99</v>
      </c>
      <c r="D49" s="57">
        <v>1500</v>
      </c>
      <c r="E49" s="57">
        <f>'Разходи по пера'!H224</f>
        <v>0</v>
      </c>
      <c r="F49" s="57">
        <f>D49-E49</f>
        <v>1500</v>
      </c>
      <c r="G49" s="60">
        <f>E49/$D49</f>
        <v>0</v>
      </c>
    </row>
    <row r="50" spans="1:7" x14ac:dyDescent="0.3">
      <c r="A50" s="56">
        <v>5</v>
      </c>
      <c r="B50" s="56"/>
      <c r="C50" s="56" t="s">
        <v>143</v>
      </c>
      <c r="D50" s="57">
        <f>SUM(D51:D51)</f>
        <v>2910.58</v>
      </c>
      <c r="E50" s="57">
        <f>SUM(E51:E51)</f>
        <v>0</v>
      </c>
      <c r="F50" s="57">
        <f>SUM(F51:F51)</f>
        <v>2910.58</v>
      </c>
      <c r="G50" s="60">
        <f>E50/$D50</f>
        <v>0</v>
      </c>
    </row>
    <row r="51" spans="1:7" x14ac:dyDescent="0.3">
      <c r="A51" s="61" t="s">
        <v>101</v>
      </c>
      <c r="B51" s="61">
        <v>30</v>
      </c>
      <c r="C51" s="61" t="s">
        <v>144</v>
      </c>
      <c r="D51" s="62">
        <v>2910.58</v>
      </c>
      <c r="E51" s="62">
        <f>'Разходи по пера'!H228</f>
        <v>0</v>
      </c>
      <c r="F51" s="62">
        <f>D51-E51</f>
        <v>2910.58</v>
      </c>
      <c r="G51" s="63">
        <f>E51/D51</f>
        <v>0</v>
      </c>
    </row>
    <row r="53" spans="1:7" ht="15.6" x14ac:dyDescent="0.3">
      <c r="A53" s="109" t="s">
        <v>145</v>
      </c>
      <c r="B53" s="109"/>
      <c r="C53" s="109"/>
      <c r="D53" s="72">
        <f>D6-D13</f>
        <v>0</v>
      </c>
      <c r="E53" s="72">
        <f t="shared" ref="E53:F53" si="12">E6-E13</f>
        <v>88989.459999999992</v>
      </c>
      <c r="F53" s="72">
        <f t="shared" si="12"/>
        <v>-88989.46</v>
      </c>
      <c r="G53" s="71"/>
    </row>
  </sheetData>
  <mergeCells count="15">
    <mergeCell ref="D11:D12"/>
    <mergeCell ref="E11:E12"/>
    <mergeCell ref="F11:G11"/>
    <mergeCell ref="A53:C53"/>
    <mergeCell ref="A11:A12"/>
    <mergeCell ref="B11:B12"/>
    <mergeCell ref="C11:C12"/>
    <mergeCell ref="A2:G2"/>
    <mergeCell ref="A10:G10"/>
    <mergeCell ref="A4:A5"/>
    <mergeCell ref="B4:B5"/>
    <mergeCell ref="E4:E5"/>
    <mergeCell ref="F4:G4"/>
    <mergeCell ref="C4:C5"/>
    <mergeCell ref="D4:D5"/>
  </mergeCells>
  <conditionalFormatting sqref="G15:G22 G47 G30:G31">
    <cfRule type="cellIs" dxfId="101" priority="56" operator="greaterThan">
      <formula>0.9999</formula>
    </cfRule>
    <cfRule type="cellIs" dxfId="100" priority="57" operator="greaterThan">
      <formula>1</formula>
    </cfRule>
  </conditionalFormatting>
  <conditionalFormatting sqref="G15:G22 G47 G30:G31">
    <cfRule type="cellIs" dxfId="99" priority="55" operator="greaterThan">
      <formula>"99,99%"</formula>
    </cfRule>
  </conditionalFormatting>
  <conditionalFormatting sqref="G7:G9">
    <cfRule type="cellIs" dxfId="98" priority="44" operator="greaterThan">
      <formula>0.9999</formula>
    </cfRule>
    <cfRule type="cellIs" dxfId="97" priority="45" operator="greaterThan">
      <formula>1</formula>
    </cfRule>
  </conditionalFormatting>
  <conditionalFormatting sqref="G7:G9">
    <cfRule type="cellIs" dxfId="96" priority="43" operator="greaterThan">
      <formula>"99,99%"</formula>
    </cfRule>
  </conditionalFormatting>
  <conditionalFormatting sqref="G6">
    <cfRule type="cellIs" dxfId="95" priority="41" operator="greaterThan">
      <formula>0.9999</formula>
    </cfRule>
    <cfRule type="cellIs" dxfId="94" priority="42" operator="greaterThan">
      <formula>1</formula>
    </cfRule>
  </conditionalFormatting>
  <conditionalFormatting sqref="G6">
    <cfRule type="cellIs" dxfId="93" priority="40" operator="greaterThan">
      <formula>"99,99%"</formula>
    </cfRule>
  </conditionalFormatting>
  <conditionalFormatting sqref="G23:G29">
    <cfRule type="cellIs" dxfId="92" priority="38" operator="greaterThan">
      <formula>0.9999</formula>
    </cfRule>
    <cfRule type="cellIs" dxfId="91" priority="39" operator="greaterThan">
      <formula>1</formula>
    </cfRule>
  </conditionalFormatting>
  <conditionalFormatting sqref="G23:G29">
    <cfRule type="cellIs" dxfId="90" priority="37" operator="greaterThan">
      <formula>"99,99%"</formula>
    </cfRule>
  </conditionalFormatting>
  <conditionalFormatting sqref="G32:G33 G45:G46 G35:G38 G40:G43">
    <cfRule type="cellIs" dxfId="89" priority="35" operator="greaterThan">
      <formula>0.9999</formula>
    </cfRule>
    <cfRule type="cellIs" dxfId="88" priority="36" operator="greaterThan">
      <formula>1</formula>
    </cfRule>
  </conditionalFormatting>
  <conditionalFormatting sqref="G32:G33 G45:G46 G35:G38 G40:G43">
    <cfRule type="cellIs" dxfId="87" priority="34" operator="greaterThan">
      <formula>"99,99%"</formula>
    </cfRule>
  </conditionalFormatting>
  <conditionalFormatting sqref="G14">
    <cfRule type="cellIs" dxfId="86" priority="32" operator="greaterThan">
      <formula>0.9999</formula>
    </cfRule>
    <cfRule type="cellIs" dxfId="85" priority="33" operator="greaterThan">
      <formula>1</formula>
    </cfRule>
  </conditionalFormatting>
  <conditionalFormatting sqref="G14">
    <cfRule type="cellIs" dxfId="84" priority="31" operator="greaterThan">
      <formula>"99,99%"</formula>
    </cfRule>
  </conditionalFormatting>
  <conditionalFormatting sqref="G34">
    <cfRule type="cellIs" dxfId="83" priority="29" operator="greaterThan">
      <formula>0.9999</formula>
    </cfRule>
    <cfRule type="cellIs" dxfId="82" priority="30" operator="greaterThan">
      <formula>1</formula>
    </cfRule>
  </conditionalFormatting>
  <conditionalFormatting sqref="G34">
    <cfRule type="cellIs" dxfId="81" priority="28" operator="greaterThan">
      <formula>"99,99%"</formula>
    </cfRule>
  </conditionalFormatting>
  <conditionalFormatting sqref="G39">
    <cfRule type="cellIs" dxfId="80" priority="26" operator="greaterThan">
      <formula>0.9999</formula>
    </cfRule>
    <cfRule type="cellIs" dxfId="79" priority="27" operator="greaterThan">
      <formula>1</formula>
    </cfRule>
  </conditionalFormatting>
  <conditionalFormatting sqref="G39">
    <cfRule type="cellIs" dxfId="78" priority="25" operator="greaterThan">
      <formula>"99,99%"</formula>
    </cfRule>
  </conditionalFormatting>
  <conditionalFormatting sqref="G44">
    <cfRule type="cellIs" dxfId="77" priority="23" operator="greaterThan">
      <formula>0.9999</formula>
    </cfRule>
    <cfRule type="cellIs" dxfId="76" priority="24" operator="greaterThan">
      <formula>1</formula>
    </cfRule>
  </conditionalFormatting>
  <conditionalFormatting sqref="G44">
    <cfRule type="cellIs" dxfId="75" priority="22" operator="greaterThan">
      <formula>"99,99%"</formula>
    </cfRule>
  </conditionalFormatting>
  <conditionalFormatting sqref="G48">
    <cfRule type="cellIs" dxfId="74" priority="20" operator="greaterThan">
      <formula>0.9999</formula>
    </cfRule>
    <cfRule type="cellIs" dxfId="73" priority="21" operator="greaterThan">
      <formula>1</formula>
    </cfRule>
  </conditionalFormatting>
  <conditionalFormatting sqref="G48">
    <cfRule type="cellIs" dxfId="72" priority="19" operator="greaterThan">
      <formula>"99,99%"</formula>
    </cfRule>
  </conditionalFormatting>
  <conditionalFormatting sqref="G49">
    <cfRule type="cellIs" dxfId="71" priority="17" operator="greaterThan">
      <formula>0.9999</formula>
    </cfRule>
    <cfRule type="cellIs" dxfId="70" priority="18" operator="greaterThan">
      <formula>1</formula>
    </cfRule>
  </conditionalFormatting>
  <conditionalFormatting sqref="G49">
    <cfRule type="cellIs" dxfId="69" priority="16" operator="greaterThan">
      <formula>"99,99%"</formula>
    </cfRule>
  </conditionalFormatting>
  <conditionalFormatting sqref="G50">
    <cfRule type="cellIs" dxfId="68" priority="14" operator="greaterThan">
      <formula>0.9999</formula>
    </cfRule>
    <cfRule type="cellIs" dxfId="67" priority="15" operator="greaterThan">
      <formula>1</formula>
    </cfRule>
  </conditionalFormatting>
  <conditionalFormatting sqref="G50">
    <cfRule type="cellIs" dxfId="66" priority="13" operator="greaterThan">
      <formula>"99,99%"</formula>
    </cfRule>
  </conditionalFormatting>
  <conditionalFormatting sqref="G51">
    <cfRule type="cellIs" dxfId="65" priority="11" operator="greaterThan">
      <formula>0.9999</formula>
    </cfRule>
    <cfRule type="cellIs" dxfId="64" priority="12" operator="greaterThan">
      <formula>1</formula>
    </cfRule>
  </conditionalFormatting>
  <conditionalFormatting sqref="G51">
    <cfRule type="cellIs" dxfId="63" priority="10" operator="greaterThan">
      <formula>"99,99%"</formula>
    </cfRule>
  </conditionalFormatting>
  <conditionalFormatting sqref="G53">
    <cfRule type="cellIs" dxfId="62" priority="5" operator="greaterThan">
      <formula>0.9999</formula>
    </cfRule>
    <cfRule type="cellIs" dxfId="61" priority="6" operator="greaterThan">
      <formula>1</formula>
    </cfRule>
  </conditionalFormatting>
  <conditionalFormatting sqref="G53">
    <cfRule type="cellIs" dxfId="60" priority="4" operator="greaterThan">
      <formula>"99,99%"</formula>
    </cfRule>
  </conditionalFormatting>
  <conditionalFormatting sqref="G13">
    <cfRule type="cellIs" dxfId="59" priority="2" operator="greaterThan">
      <formula>0.9999</formula>
    </cfRule>
    <cfRule type="cellIs" dxfId="58" priority="3" operator="greaterThan">
      <formula>1</formula>
    </cfRule>
  </conditionalFormatting>
  <conditionalFormatting sqref="G13">
    <cfRule type="cellIs" dxfId="57" priority="1" operator="greaterThan">
      <formula>"99,99%"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30"/>
  <sheetViews>
    <sheetView zoomScaleNormal="100" workbookViewId="0">
      <pane ySplit="4" topLeftCell="A185" activePane="bottomLeft" state="frozen"/>
      <selection pane="bottomLeft" activeCell="G212" sqref="G212"/>
    </sheetView>
  </sheetViews>
  <sheetFormatPr defaultColWidth="9.109375" defaultRowHeight="14.4" x14ac:dyDescent="0.3"/>
  <cols>
    <col min="1" max="1" width="9.88671875" style="27" bestFit="1" customWidth="1"/>
    <col min="2" max="2" width="5.109375" style="27" customWidth="1"/>
    <col min="3" max="3" width="7" style="22" customWidth="1"/>
    <col min="4" max="4" width="16.6640625" style="46" customWidth="1"/>
    <col min="5" max="5" width="13" style="23" customWidth="1"/>
    <col min="6" max="6" width="26.5546875" style="23" bestFit="1" customWidth="1"/>
    <col min="7" max="7" width="60.109375" style="24" customWidth="1"/>
    <col min="8" max="8" width="11.88671875" style="25" customWidth="1"/>
    <col min="9" max="9" width="13.44140625" style="25" customWidth="1"/>
    <col min="10" max="10" width="14.5546875" style="26" customWidth="1"/>
    <col min="11" max="16384" width="9.109375" style="55"/>
  </cols>
  <sheetData>
    <row r="1" spans="1:10" x14ac:dyDescent="0.3">
      <c r="A1" s="110" t="s">
        <v>149</v>
      </c>
      <c r="B1" s="110"/>
      <c r="C1" s="111"/>
      <c r="D1" s="111"/>
      <c r="E1" s="111"/>
      <c r="F1" s="111"/>
      <c r="G1" s="111"/>
      <c r="H1" s="111"/>
      <c r="I1" s="111"/>
      <c r="J1" s="111"/>
    </row>
    <row r="2" spans="1:10" x14ac:dyDescent="0.3">
      <c r="A2" s="111"/>
      <c r="B2" s="111"/>
      <c r="C2" s="111"/>
      <c r="D2" s="111"/>
      <c r="E2" s="111"/>
      <c r="F2" s="111"/>
      <c r="G2" s="111"/>
      <c r="H2" s="111"/>
      <c r="I2" s="111"/>
      <c r="J2" s="111"/>
    </row>
    <row r="3" spans="1:10" x14ac:dyDescent="0.3">
      <c r="A3" s="111"/>
      <c r="B3" s="111"/>
      <c r="C3" s="111"/>
      <c r="D3" s="111"/>
      <c r="E3" s="111"/>
      <c r="F3" s="111"/>
      <c r="G3" s="111"/>
      <c r="H3" s="111"/>
      <c r="I3" s="111"/>
      <c r="J3" s="111"/>
    </row>
    <row r="4" spans="1:10" ht="41.4" x14ac:dyDescent="0.3">
      <c r="A4" s="35" t="s">
        <v>34</v>
      </c>
      <c r="B4" s="36" t="s">
        <v>32</v>
      </c>
      <c r="C4" s="37" t="s">
        <v>35</v>
      </c>
      <c r="D4" s="44" t="s">
        <v>44</v>
      </c>
      <c r="E4" s="38" t="s">
        <v>43</v>
      </c>
      <c r="F4" s="38" t="s">
        <v>42</v>
      </c>
      <c r="G4" s="38" t="s">
        <v>36</v>
      </c>
      <c r="H4" s="39" t="s">
        <v>37</v>
      </c>
      <c r="I4" s="39" t="s">
        <v>38</v>
      </c>
      <c r="J4" s="40" t="s">
        <v>39</v>
      </c>
    </row>
    <row r="5" spans="1:10" x14ac:dyDescent="0.3">
      <c r="A5" s="14">
        <v>1.1000000000000001</v>
      </c>
      <c r="B5" s="14"/>
      <c r="C5" s="77" t="s">
        <v>104</v>
      </c>
      <c r="D5" s="78">
        <v>101669</v>
      </c>
      <c r="E5" s="79" t="s">
        <v>106</v>
      </c>
      <c r="F5" s="79" t="s">
        <v>162</v>
      </c>
      <c r="G5" s="79" t="s">
        <v>163</v>
      </c>
      <c r="H5" s="89">
        <v>150</v>
      </c>
      <c r="I5" s="30"/>
      <c r="J5" s="15"/>
    </row>
    <row r="6" spans="1:10" x14ac:dyDescent="0.3">
      <c r="A6" s="14">
        <v>1.1000000000000001</v>
      </c>
      <c r="B6" s="14"/>
      <c r="C6" s="77" t="s">
        <v>104</v>
      </c>
      <c r="D6" s="78">
        <v>647</v>
      </c>
      <c r="E6" s="79" t="s">
        <v>107</v>
      </c>
      <c r="F6" s="79" t="s">
        <v>151</v>
      </c>
      <c r="G6" s="79" t="s">
        <v>152</v>
      </c>
      <c r="H6" s="89">
        <v>120</v>
      </c>
      <c r="I6" s="30"/>
      <c r="J6" s="15"/>
    </row>
    <row r="7" spans="1:10" x14ac:dyDescent="0.3">
      <c r="A7" s="14">
        <v>1.1000000000000001</v>
      </c>
      <c r="B7" s="14"/>
      <c r="C7" s="77" t="s">
        <v>104</v>
      </c>
      <c r="D7" s="78">
        <v>261</v>
      </c>
      <c r="E7" s="79" t="s">
        <v>156</v>
      </c>
      <c r="F7" s="79" t="s">
        <v>157</v>
      </c>
      <c r="G7" s="79" t="s">
        <v>158</v>
      </c>
      <c r="H7" s="89">
        <v>70</v>
      </c>
      <c r="I7" s="30"/>
      <c r="J7" s="15"/>
    </row>
    <row r="8" spans="1:10" x14ac:dyDescent="0.3">
      <c r="A8" s="14">
        <v>1.1000000000000001</v>
      </c>
      <c r="B8" s="14"/>
      <c r="C8" s="77" t="s">
        <v>104</v>
      </c>
      <c r="D8" s="78">
        <v>10000707</v>
      </c>
      <c r="E8" s="79" t="s">
        <v>153</v>
      </c>
      <c r="F8" s="79" t="s">
        <v>154</v>
      </c>
      <c r="G8" s="79" t="s">
        <v>155</v>
      </c>
      <c r="H8" s="89">
        <v>350</v>
      </c>
      <c r="I8" s="30"/>
      <c r="J8" s="15"/>
    </row>
    <row r="9" spans="1:10" x14ac:dyDescent="0.3">
      <c r="A9" s="14">
        <v>1.1000000000000001</v>
      </c>
      <c r="B9" s="14"/>
      <c r="C9" s="77" t="s">
        <v>104</v>
      </c>
      <c r="D9" s="78">
        <v>105956</v>
      </c>
      <c r="E9" s="79" t="s">
        <v>159</v>
      </c>
      <c r="F9" s="79" t="s">
        <v>160</v>
      </c>
      <c r="G9" s="79" t="s">
        <v>161</v>
      </c>
      <c r="H9" s="89">
        <v>39</v>
      </c>
      <c r="I9" s="30"/>
      <c r="J9" s="15"/>
    </row>
    <row r="10" spans="1:10" x14ac:dyDescent="0.3">
      <c r="A10" s="14">
        <v>1.1000000000000001</v>
      </c>
      <c r="B10" s="14"/>
      <c r="C10" s="77"/>
      <c r="D10" s="78"/>
      <c r="E10" s="79"/>
      <c r="F10" s="79"/>
      <c r="G10" s="79"/>
      <c r="H10" s="89"/>
      <c r="I10" s="30"/>
      <c r="J10" s="15"/>
    </row>
    <row r="11" spans="1:10" x14ac:dyDescent="0.3">
      <c r="A11" s="14">
        <v>1.1000000000000001</v>
      </c>
      <c r="B11" s="14"/>
      <c r="C11" s="77"/>
      <c r="D11" s="78"/>
      <c r="E11" s="79"/>
      <c r="F11" s="79"/>
      <c r="G11" s="79"/>
      <c r="H11" s="89"/>
      <c r="I11" s="30"/>
      <c r="J11" s="15"/>
    </row>
    <row r="12" spans="1:10" x14ac:dyDescent="0.3">
      <c r="A12" s="28"/>
      <c r="B12" s="28">
        <v>1</v>
      </c>
      <c r="C12" s="112" t="s">
        <v>40</v>
      </c>
      <c r="D12" s="112"/>
      <c r="E12" s="112"/>
      <c r="F12" s="112"/>
      <c r="G12" s="112"/>
      <c r="H12" s="29">
        <f>SUM(H5:H11)</f>
        <v>729</v>
      </c>
      <c r="I12" s="29">
        <f>Бюджет!D15</f>
        <v>4000</v>
      </c>
      <c r="J12" s="12">
        <f>$H12/$I12</f>
        <v>0.18225</v>
      </c>
    </row>
    <row r="13" spans="1:10" x14ac:dyDescent="0.3">
      <c r="A13" s="14">
        <v>1.2</v>
      </c>
      <c r="B13" s="14"/>
      <c r="C13" s="52" t="s">
        <v>104</v>
      </c>
      <c r="D13" s="53">
        <v>1001022367</v>
      </c>
      <c r="E13" s="54" t="s">
        <v>225</v>
      </c>
      <c r="F13" s="54" t="s">
        <v>226</v>
      </c>
      <c r="G13" s="54" t="s">
        <v>227</v>
      </c>
      <c r="H13" s="90">
        <v>105.15</v>
      </c>
      <c r="I13" s="30"/>
      <c r="J13" s="8"/>
    </row>
    <row r="14" spans="1:10" x14ac:dyDescent="0.3">
      <c r="A14" s="14">
        <v>1.2</v>
      </c>
      <c r="B14" s="14"/>
      <c r="C14" s="52" t="s">
        <v>104</v>
      </c>
      <c r="D14" s="53">
        <v>1001022366</v>
      </c>
      <c r="E14" s="54" t="s">
        <v>225</v>
      </c>
      <c r="F14" s="54" t="s">
        <v>226</v>
      </c>
      <c r="G14" s="54" t="s">
        <v>228</v>
      </c>
      <c r="H14" s="90">
        <v>100</v>
      </c>
      <c r="I14" s="30"/>
      <c r="J14" s="8"/>
    </row>
    <row r="15" spans="1:10" x14ac:dyDescent="0.3">
      <c r="A15" s="14">
        <v>1.2</v>
      </c>
      <c r="B15" s="14"/>
      <c r="C15" s="52" t="s">
        <v>104</v>
      </c>
      <c r="D15" s="53">
        <v>1000192909</v>
      </c>
      <c r="E15" s="54" t="s">
        <v>225</v>
      </c>
      <c r="F15" s="54" t="s">
        <v>286</v>
      </c>
      <c r="G15" s="54" t="s">
        <v>287</v>
      </c>
      <c r="H15" s="90">
        <v>533</v>
      </c>
      <c r="I15" s="30"/>
      <c r="J15" s="8"/>
    </row>
    <row r="16" spans="1:10" x14ac:dyDescent="0.3">
      <c r="A16" s="14">
        <v>1.2</v>
      </c>
      <c r="B16" s="14"/>
      <c r="C16" s="52" t="s">
        <v>104</v>
      </c>
      <c r="D16" s="53">
        <v>1000056927</v>
      </c>
      <c r="E16" s="54" t="s">
        <v>229</v>
      </c>
      <c r="F16" s="54" t="s">
        <v>230</v>
      </c>
      <c r="G16" s="54" t="s">
        <v>231</v>
      </c>
      <c r="H16" s="90">
        <v>250</v>
      </c>
      <c r="I16" s="30"/>
      <c r="J16" s="8"/>
    </row>
    <row r="17" spans="1:10" x14ac:dyDescent="0.3">
      <c r="A17" s="14">
        <v>1.2</v>
      </c>
      <c r="B17" s="14"/>
      <c r="C17" s="52" t="s">
        <v>104</v>
      </c>
      <c r="D17" s="53">
        <v>52709</v>
      </c>
      <c r="E17" s="54" t="s">
        <v>288</v>
      </c>
      <c r="F17" s="54" t="s">
        <v>289</v>
      </c>
      <c r="G17" s="54" t="s">
        <v>290</v>
      </c>
      <c r="H17" s="90">
        <v>240</v>
      </c>
      <c r="I17" s="30"/>
      <c r="J17" s="8"/>
    </row>
    <row r="18" spans="1:10" x14ac:dyDescent="0.3">
      <c r="A18" s="14">
        <v>1.2</v>
      </c>
      <c r="B18" s="14"/>
      <c r="C18" s="52" t="s">
        <v>104</v>
      </c>
      <c r="D18" s="53">
        <v>76274</v>
      </c>
      <c r="E18" s="54" t="s">
        <v>246</v>
      </c>
      <c r="F18" s="54" t="s">
        <v>247</v>
      </c>
      <c r="G18" s="54" t="s">
        <v>248</v>
      </c>
      <c r="H18" s="90">
        <v>356.5</v>
      </c>
      <c r="I18" s="30"/>
      <c r="J18" s="8"/>
    </row>
    <row r="19" spans="1:10" x14ac:dyDescent="0.3">
      <c r="A19" s="14">
        <v>1.2</v>
      </c>
      <c r="B19" s="14"/>
      <c r="C19" s="52" t="s">
        <v>104</v>
      </c>
      <c r="D19" s="53">
        <v>2777770767</v>
      </c>
      <c r="E19" s="54" t="s">
        <v>238</v>
      </c>
      <c r="F19" s="54" t="s">
        <v>239</v>
      </c>
      <c r="G19" s="54" t="s">
        <v>240</v>
      </c>
      <c r="H19" s="90">
        <v>344.3</v>
      </c>
      <c r="I19" s="30"/>
      <c r="J19" s="8"/>
    </row>
    <row r="20" spans="1:10" x14ac:dyDescent="0.3">
      <c r="A20" s="14">
        <v>1.2</v>
      </c>
      <c r="B20" s="14"/>
      <c r="C20" s="52" t="s">
        <v>104</v>
      </c>
      <c r="D20" s="53">
        <v>342</v>
      </c>
      <c r="E20" s="54" t="s">
        <v>241</v>
      </c>
      <c r="F20" s="54" t="s">
        <v>242</v>
      </c>
      <c r="G20" s="54" t="s">
        <v>243</v>
      </c>
      <c r="H20" s="90">
        <v>150</v>
      </c>
      <c r="I20" s="30"/>
      <c r="J20" s="8"/>
    </row>
    <row r="21" spans="1:10" x14ac:dyDescent="0.3">
      <c r="A21" s="14">
        <v>1.2</v>
      </c>
      <c r="B21" s="14"/>
      <c r="C21" s="52" t="s">
        <v>104</v>
      </c>
      <c r="D21" s="53">
        <v>5179005403</v>
      </c>
      <c r="E21" s="54" t="s">
        <v>316</v>
      </c>
      <c r="F21" s="54" t="s">
        <v>374</v>
      </c>
      <c r="G21" s="54" t="s">
        <v>375</v>
      </c>
      <c r="H21" s="90">
        <v>19.78</v>
      </c>
      <c r="I21" s="30"/>
      <c r="J21" s="8"/>
    </row>
    <row r="22" spans="1:10" x14ac:dyDescent="0.3">
      <c r="A22" s="14">
        <v>1.2</v>
      </c>
      <c r="B22" s="14"/>
      <c r="C22" s="52" t="s">
        <v>104</v>
      </c>
      <c r="D22" s="53">
        <v>3000111513</v>
      </c>
      <c r="E22" s="54" t="s">
        <v>388</v>
      </c>
      <c r="F22" s="54" t="s">
        <v>389</v>
      </c>
      <c r="G22" s="54" t="s">
        <v>259</v>
      </c>
      <c r="H22" s="90">
        <v>2536</v>
      </c>
      <c r="I22" s="30"/>
      <c r="J22" s="8"/>
    </row>
    <row r="23" spans="1:10" x14ac:dyDescent="0.3">
      <c r="A23" s="14">
        <v>1.2</v>
      </c>
      <c r="B23" s="14"/>
      <c r="C23" s="52"/>
      <c r="D23" s="53"/>
      <c r="E23" s="54"/>
      <c r="F23" s="54"/>
      <c r="G23" s="54"/>
      <c r="H23" s="90"/>
      <c r="I23" s="30"/>
      <c r="J23" s="8"/>
    </row>
    <row r="24" spans="1:10" x14ac:dyDescent="0.3">
      <c r="A24" s="28"/>
      <c r="B24" s="28">
        <v>2</v>
      </c>
      <c r="C24" s="113" t="s">
        <v>110</v>
      </c>
      <c r="D24" s="113"/>
      <c r="E24" s="113"/>
      <c r="F24" s="113"/>
      <c r="G24" s="113"/>
      <c r="H24" s="29">
        <f>SUM(H13:H23)</f>
        <v>4634.7299999999996</v>
      </c>
      <c r="I24" s="29">
        <f>Бюджет!D16</f>
        <v>5000</v>
      </c>
      <c r="J24" s="12">
        <f>$H24/$I24</f>
        <v>0.92694599999999994</v>
      </c>
    </row>
    <row r="25" spans="1:10" x14ac:dyDescent="0.3">
      <c r="A25" s="14">
        <v>1.3</v>
      </c>
      <c r="B25" s="14"/>
      <c r="C25" s="16" t="s">
        <v>274</v>
      </c>
      <c r="D25" s="45">
        <v>63720</v>
      </c>
      <c r="E25" s="17" t="s">
        <v>275</v>
      </c>
      <c r="F25" s="17" t="s">
        <v>276</v>
      </c>
      <c r="G25" s="17" t="s">
        <v>277</v>
      </c>
      <c r="H25" s="91">
        <v>103.5</v>
      </c>
      <c r="I25" s="30"/>
      <c r="J25" s="8"/>
    </row>
    <row r="26" spans="1:10" x14ac:dyDescent="0.3">
      <c r="A26" s="14">
        <v>1.3</v>
      </c>
      <c r="B26" s="14"/>
      <c r="C26" s="16" t="s">
        <v>104</v>
      </c>
      <c r="D26" s="45">
        <v>120756004</v>
      </c>
      <c r="E26" s="17" t="s">
        <v>262</v>
      </c>
      <c r="F26" s="17" t="s">
        <v>263</v>
      </c>
      <c r="G26" s="17" t="s">
        <v>264</v>
      </c>
      <c r="H26" s="91">
        <v>94.8</v>
      </c>
      <c r="I26" s="30"/>
      <c r="J26" s="8"/>
    </row>
    <row r="27" spans="1:10" x14ac:dyDescent="0.3">
      <c r="A27" s="14">
        <v>1.3</v>
      </c>
      <c r="B27" s="14"/>
      <c r="C27" s="16" t="s">
        <v>173</v>
      </c>
      <c r="D27" s="45"/>
      <c r="E27" s="17" t="s">
        <v>297</v>
      </c>
      <c r="F27" s="17" t="s">
        <v>298</v>
      </c>
      <c r="G27" s="17" t="s">
        <v>299</v>
      </c>
      <c r="H27" s="91">
        <v>120.5</v>
      </c>
      <c r="I27" s="30"/>
      <c r="J27" s="8"/>
    </row>
    <row r="28" spans="1:10" x14ac:dyDescent="0.3">
      <c r="A28" s="14">
        <v>1.3</v>
      </c>
      <c r="B28" s="14"/>
      <c r="C28" s="16" t="s">
        <v>104</v>
      </c>
      <c r="D28" s="45">
        <v>19249</v>
      </c>
      <c r="E28" s="17" t="s">
        <v>256</v>
      </c>
      <c r="F28" s="17" t="s">
        <v>257</v>
      </c>
      <c r="G28" s="17" t="s">
        <v>258</v>
      </c>
      <c r="H28" s="91">
        <v>2780</v>
      </c>
      <c r="I28" s="30"/>
      <c r="J28" s="8"/>
    </row>
    <row r="29" spans="1:10" x14ac:dyDescent="0.3">
      <c r="A29" s="14">
        <v>1.3</v>
      </c>
      <c r="B29" s="14"/>
      <c r="C29" s="16" t="s">
        <v>104</v>
      </c>
      <c r="D29" s="45">
        <v>19242</v>
      </c>
      <c r="E29" s="17" t="s">
        <v>256</v>
      </c>
      <c r="F29" s="17" t="s">
        <v>257</v>
      </c>
      <c r="G29" s="17" t="s">
        <v>259</v>
      </c>
      <c r="H29" s="91">
        <v>414</v>
      </c>
      <c r="I29" s="30"/>
      <c r="J29" s="8"/>
    </row>
    <row r="30" spans="1:10" x14ac:dyDescent="0.3">
      <c r="A30" s="14">
        <v>1.3</v>
      </c>
      <c r="B30" s="14"/>
      <c r="C30" s="16" t="s">
        <v>104</v>
      </c>
      <c r="D30" s="45">
        <v>19244</v>
      </c>
      <c r="E30" s="17" t="s">
        <v>256</v>
      </c>
      <c r="F30" s="17" t="s">
        <v>257</v>
      </c>
      <c r="G30" s="17" t="s">
        <v>259</v>
      </c>
      <c r="H30" s="91">
        <v>248.5</v>
      </c>
      <c r="I30" s="30"/>
      <c r="J30" s="8"/>
    </row>
    <row r="31" spans="1:10" x14ac:dyDescent="0.3">
      <c r="A31" s="14">
        <v>1.3</v>
      </c>
      <c r="B31" s="14"/>
      <c r="C31" s="16" t="s">
        <v>104</v>
      </c>
      <c r="D31" s="45">
        <v>19247</v>
      </c>
      <c r="E31" s="17" t="s">
        <v>256</v>
      </c>
      <c r="F31" s="17" t="s">
        <v>257</v>
      </c>
      <c r="G31" s="17" t="s">
        <v>260</v>
      </c>
      <c r="H31" s="91">
        <v>780</v>
      </c>
      <c r="I31" s="30"/>
      <c r="J31" s="8"/>
    </row>
    <row r="32" spans="1:10" x14ac:dyDescent="0.3">
      <c r="A32" s="14">
        <v>1.3</v>
      </c>
      <c r="B32" s="14"/>
      <c r="C32" s="16" t="s">
        <v>104</v>
      </c>
      <c r="D32" s="45">
        <v>19248</v>
      </c>
      <c r="E32" s="17" t="s">
        <v>256</v>
      </c>
      <c r="F32" s="17" t="s">
        <v>257</v>
      </c>
      <c r="G32" s="17" t="s">
        <v>261</v>
      </c>
      <c r="H32" s="91">
        <v>2594.5</v>
      </c>
      <c r="I32" s="30"/>
      <c r="J32" s="8"/>
    </row>
    <row r="33" spans="1:10" x14ac:dyDescent="0.3">
      <c r="A33" s="14">
        <v>1.3</v>
      </c>
      <c r="B33" s="14"/>
      <c r="C33" s="16" t="s">
        <v>104</v>
      </c>
      <c r="D33" s="45">
        <v>19252</v>
      </c>
      <c r="E33" s="17" t="s">
        <v>256</v>
      </c>
      <c r="F33" s="17" t="s">
        <v>257</v>
      </c>
      <c r="G33" s="17" t="s">
        <v>259</v>
      </c>
      <c r="H33" s="91">
        <v>1251.8</v>
      </c>
      <c r="I33" s="30"/>
      <c r="J33" s="8"/>
    </row>
    <row r="34" spans="1:10" x14ac:dyDescent="0.3">
      <c r="A34" s="14">
        <v>1.3</v>
      </c>
      <c r="B34" s="14"/>
      <c r="C34" s="16"/>
      <c r="D34" s="45"/>
      <c r="E34" s="17"/>
      <c r="F34" s="17"/>
      <c r="G34" s="17"/>
      <c r="H34" s="91"/>
      <c r="I34" s="30"/>
      <c r="J34" s="8"/>
    </row>
    <row r="35" spans="1:10" x14ac:dyDescent="0.3">
      <c r="A35" s="14">
        <v>1.3</v>
      </c>
      <c r="B35" s="14"/>
      <c r="C35" s="16"/>
      <c r="D35" s="45"/>
      <c r="E35" s="17"/>
      <c r="F35" s="17"/>
      <c r="G35" s="17"/>
      <c r="H35" s="91"/>
      <c r="I35" s="30"/>
      <c r="J35" s="8"/>
    </row>
    <row r="36" spans="1:10" x14ac:dyDescent="0.3">
      <c r="A36" s="14">
        <v>1.3</v>
      </c>
      <c r="B36" s="14"/>
      <c r="C36" s="16"/>
      <c r="D36" s="45"/>
      <c r="E36" s="17"/>
      <c r="F36" s="17"/>
      <c r="G36" s="17"/>
      <c r="H36" s="91"/>
      <c r="I36" s="30"/>
      <c r="J36" s="8"/>
    </row>
    <row r="37" spans="1:10" x14ac:dyDescent="0.3">
      <c r="A37" s="14">
        <v>1.3</v>
      </c>
      <c r="B37" s="14"/>
      <c r="C37" s="16"/>
      <c r="D37" s="45"/>
      <c r="E37" s="17"/>
      <c r="F37" s="17"/>
      <c r="G37" s="17"/>
      <c r="H37" s="91"/>
      <c r="I37" s="30"/>
      <c r="J37" s="8"/>
    </row>
    <row r="38" spans="1:10" x14ac:dyDescent="0.3">
      <c r="A38" s="14">
        <v>1.3</v>
      </c>
      <c r="B38" s="14"/>
      <c r="C38" s="16"/>
      <c r="D38" s="45"/>
      <c r="E38" s="17"/>
      <c r="F38" s="17"/>
      <c r="G38" s="17"/>
      <c r="H38" s="91"/>
      <c r="I38" s="30"/>
      <c r="J38" s="8"/>
    </row>
    <row r="39" spans="1:10" x14ac:dyDescent="0.3">
      <c r="A39" s="28"/>
      <c r="B39" s="28">
        <v>3</v>
      </c>
      <c r="C39" s="112" t="s">
        <v>111</v>
      </c>
      <c r="D39" s="112"/>
      <c r="E39" s="112"/>
      <c r="F39" s="112"/>
      <c r="G39" s="112"/>
      <c r="H39" s="29">
        <f>SUM(H25:H38)</f>
        <v>8387.6</v>
      </c>
      <c r="I39" s="29">
        <f>Бюджет!D17</f>
        <v>9000</v>
      </c>
      <c r="J39" s="12">
        <f>$H39/$I39</f>
        <v>0.93195555555555565</v>
      </c>
    </row>
    <row r="40" spans="1:10" x14ac:dyDescent="0.3">
      <c r="A40" s="14">
        <v>1.4</v>
      </c>
      <c r="B40" s="14"/>
      <c r="C40" s="77" t="s">
        <v>104</v>
      </c>
      <c r="D40" s="45">
        <v>54280</v>
      </c>
      <c r="E40" s="17" t="s">
        <v>333</v>
      </c>
      <c r="F40" s="17" t="s">
        <v>254</v>
      </c>
      <c r="G40" s="17" t="s">
        <v>264</v>
      </c>
      <c r="H40" s="91">
        <v>86.4</v>
      </c>
      <c r="I40" s="30"/>
      <c r="J40" s="8"/>
    </row>
    <row r="41" spans="1:10" x14ac:dyDescent="0.3">
      <c r="A41" s="14">
        <v>1.4</v>
      </c>
      <c r="B41" s="14"/>
      <c r="C41" s="77" t="s">
        <v>104</v>
      </c>
      <c r="D41" s="45">
        <v>140019406</v>
      </c>
      <c r="E41" s="17" t="s">
        <v>318</v>
      </c>
      <c r="F41" s="17" t="s">
        <v>319</v>
      </c>
      <c r="G41" s="17" t="s">
        <v>320</v>
      </c>
      <c r="H41" s="91">
        <v>47.45</v>
      </c>
      <c r="I41" s="30"/>
      <c r="J41" s="8"/>
    </row>
    <row r="42" spans="1:10" x14ac:dyDescent="0.3">
      <c r="A42" s="14">
        <v>1.4</v>
      </c>
      <c r="B42" s="14"/>
      <c r="C42" s="52" t="s">
        <v>104</v>
      </c>
      <c r="D42" s="45">
        <v>47027</v>
      </c>
      <c r="E42" s="54" t="s">
        <v>318</v>
      </c>
      <c r="F42" s="54" t="s">
        <v>272</v>
      </c>
      <c r="G42" s="17" t="s">
        <v>227</v>
      </c>
      <c r="H42" s="91">
        <v>480</v>
      </c>
      <c r="I42" s="30"/>
      <c r="J42" s="8"/>
    </row>
    <row r="43" spans="1:10" x14ac:dyDescent="0.3">
      <c r="A43" s="14">
        <v>1.4</v>
      </c>
      <c r="B43" s="14"/>
      <c r="C43" s="52" t="s">
        <v>104</v>
      </c>
      <c r="D43" s="45">
        <v>47028</v>
      </c>
      <c r="E43" s="54" t="s">
        <v>318</v>
      </c>
      <c r="F43" s="54" t="s">
        <v>272</v>
      </c>
      <c r="G43" s="17" t="s">
        <v>344</v>
      </c>
      <c r="H43" s="91">
        <v>600</v>
      </c>
      <c r="I43" s="30"/>
      <c r="J43" s="8"/>
    </row>
    <row r="44" spans="1:10" x14ac:dyDescent="0.3">
      <c r="A44" s="14">
        <v>1.4</v>
      </c>
      <c r="B44" s="14"/>
      <c r="C44" s="52" t="s">
        <v>104</v>
      </c>
      <c r="D44" s="45">
        <v>1020008022</v>
      </c>
      <c r="E44" s="54" t="s">
        <v>345</v>
      </c>
      <c r="F44" s="54" t="s">
        <v>346</v>
      </c>
      <c r="G44" s="17" t="s">
        <v>347</v>
      </c>
      <c r="H44" s="91">
        <v>392.7</v>
      </c>
      <c r="I44" s="30"/>
      <c r="J44" s="8"/>
    </row>
    <row r="45" spans="1:10" x14ac:dyDescent="0.3">
      <c r="A45" s="14">
        <v>1.4</v>
      </c>
      <c r="B45" s="14"/>
      <c r="C45" s="52" t="s">
        <v>104</v>
      </c>
      <c r="D45" s="45">
        <v>1020008021</v>
      </c>
      <c r="E45" s="54" t="s">
        <v>345</v>
      </c>
      <c r="F45" s="54" t="s">
        <v>346</v>
      </c>
      <c r="G45" s="17" t="s">
        <v>348</v>
      </c>
      <c r="H45" s="91">
        <v>723.05</v>
      </c>
      <c r="I45" s="30"/>
      <c r="J45" s="8"/>
    </row>
    <row r="46" spans="1:10" x14ac:dyDescent="0.3">
      <c r="A46" s="14">
        <v>1.4</v>
      </c>
      <c r="B46" s="14"/>
      <c r="C46" s="18"/>
      <c r="D46" s="45"/>
      <c r="E46" s="17"/>
      <c r="F46" s="17"/>
      <c r="G46" s="17"/>
      <c r="H46" s="91"/>
      <c r="I46" s="30"/>
      <c r="J46" s="8"/>
    </row>
    <row r="47" spans="1:10" x14ac:dyDescent="0.3">
      <c r="A47" s="28"/>
      <c r="B47" s="28">
        <v>4</v>
      </c>
      <c r="C47" s="113" t="s">
        <v>49</v>
      </c>
      <c r="D47" s="113"/>
      <c r="E47" s="113"/>
      <c r="F47" s="113"/>
      <c r="G47" s="113"/>
      <c r="H47" s="29">
        <f>SUM(H40:H46)</f>
        <v>2329.6</v>
      </c>
      <c r="I47" s="29">
        <f>Бюджет!D18</f>
        <v>4000</v>
      </c>
      <c r="J47" s="12">
        <f>$H47/$I47</f>
        <v>0.58240000000000003</v>
      </c>
    </row>
    <row r="48" spans="1:10" x14ac:dyDescent="0.3">
      <c r="A48" s="14">
        <v>1.5</v>
      </c>
      <c r="B48" s="14"/>
      <c r="C48" s="52" t="s">
        <v>104</v>
      </c>
      <c r="D48" s="53">
        <v>3000111514</v>
      </c>
      <c r="E48" s="54" t="s">
        <v>388</v>
      </c>
      <c r="F48" s="54" t="s">
        <v>389</v>
      </c>
      <c r="G48" s="54" t="s">
        <v>390</v>
      </c>
      <c r="H48" s="90">
        <v>1092</v>
      </c>
      <c r="I48" s="30"/>
      <c r="J48" s="19"/>
    </row>
    <row r="49" spans="1:10" x14ac:dyDescent="0.3">
      <c r="A49" s="14">
        <v>1.5</v>
      </c>
      <c r="B49" s="14"/>
      <c r="C49" s="52" t="s">
        <v>104</v>
      </c>
      <c r="D49" s="53">
        <v>3000111513</v>
      </c>
      <c r="E49" s="54" t="s">
        <v>388</v>
      </c>
      <c r="F49" s="54" t="s">
        <v>389</v>
      </c>
      <c r="G49" s="54" t="s">
        <v>259</v>
      </c>
      <c r="H49" s="90">
        <v>3900</v>
      </c>
      <c r="I49" s="30"/>
      <c r="J49" s="19"/>
    </row>
    <row r="50" spans="1:10" x14ac:dyDescent="0.3">
      <c r="A50" s="14">
        <v>1.5</v>
      </c>
      <c r="B50" s="14"/>
      <c r="C50" s="52"/>
      <c r="D50" s="80"/>
      <c r="E50" s="54"/>
      <c r="F50" s="54"/>
      <c r="G50" s="54"/>
      <c r="H50" s="90"/>
      <c r="I50" s="30"/>
      <c r="J50" s="19"/>
    </row>
    <row r="51" spans="1:10" x14ac:dyDescent="0.3">
      <c r="A51" s="14">
        <v>1.5</v>
      </c>
      <c r="B51" s="14"/>
      <c r="C51" s="52"/>
      <c r="D51" s="80"/>
      <c r="E51" s="54"/>
      <c r="F51" s="54"/>
      <c r="G51" s="54"/>
      <c r="H51" s="90"/>
      <c r="I51" s="30"/>
      <c r="J51" s="19"/>
    </row>
    <row r="52" spans="1:10" x14ac:dyDescent="0.3">
      <c r="A52" s="28"/>
      <c r="B52" s="28">
        <v>5</v>
      </c>
      <c r="C52" s="113" t="s">
        <v>50</v>
      </c>
      <c r="D52" s="113"/>
      <c r="E52" s="113"/>
      <c r="F52" s="113"/>
      <c r="G52" s="113"/>
      <c r="H52" s="29">
        <f>SUM(H48:H51)</f>
        <v>4992</v>
      </c>
      <c r="I52" s="29">
        <f>Бюджет!D19</f>
        <v>5000</v>
      </c>
      <c r="J52" s="12">
        <f>$H52/$I52</f>
        <v>0.99839999999999995</v>
      </c>
    </row>
    <row r="53" spans="1:10" x14ac:dyDescent="0.3">
      <c r="A53" s="14">
        <v>1.6</v>
      </c>
      <c r="B53" s="14"/>
      <c r="C53" s="52" t="s">
        <v>104</v>
      </c>
      <c r="D53" s="53">
        <v>277</v>
      </c>
      <c r="E53" s="54" t="s">
        <v>330</v>
      </c>
      <c r="F53" s="54" t="s">
        <v>331</v>
      </c>
      <c r="G53" s="54" t="s">
        <v>332</v>
      </c>
      <c r="H53" s="90">
        <v>2100</v>
      </c>
      <c r="I53" s="30"/>
      <c r="J53" s="8"/>
    </row>
    <row r="54" spans="1:10" x14ac:dyDescent="0.3">
      <c r="A54" s="14">
        <v>1.6</v>
      </c>
      <c r="B54" s="14"/>
      <c r="C54" s="52" t="s">
        <v>104</v>
      </c>
      <c r="D54" s="53">
        <v>54278</v>
      </c>
      <c r="E54" s="54" t="s">
        <v>333</v>
      </c>
      <c r="F54" s="54" t="s">
        <v>254</v>
      </c>
      <c r="G54" s="54" t="s">
        <v>334</v>
      </c>
      <c r="H54" s="90">
        <v>663.6</v>
      </c>
      <c r="I54" s="30"/>
      <c r="J54" s="8"/>
    </row>
    <row r="55" spans="1:10" x14ac:dyDescent="0.3">
      <c r="A55" s="14">
        <v>1.6</v>
      </c>
      <c r="B55" s="14"/>
      <c r="C55" s="52" t="s">
        <v>104</v>
      </c>
      <c r="D55" s="53">
        <v>3494</v>
      </c>
      <c r="E55" s="54" t="s">
        <v>335</v>
      </c>
      <c r="F55" s="54" t="s">
        <v>336</v>
      </c>
      <c r="G55" s="54" t="s">
        <v>337</v>
      </c>
      <c r="H55" s="90">
        <v>489.6</v>
      </c>
      <c r="I55" s="30"/>
      <c r="J55" s="8"/>
    </row>
    <row r="56" spans="1:10" x14ac:dyDescent="0.3">
      <c r="A56" s="14">
        <v>1.6</v>
      </c>
      <c r="B56" s="14"/>
      <c r="C56" s="52" t="s">
        <v>104</v>
      </c>
      <c r="D56" s="53">
        <v>1327</v>
      </c>
      <c r="E56" s="54" t="s">
        <v>338</v>
      </c>
      <c r="F56" s="54" t="s">
        <v>339</v>
      </c>
      <c r="G56" s="54" t="s">
        <v>340</v>
      </c>
      <c r="H56" s="90">
        <v>745</v>
      </c>
      <c r="I56" s="30"/>
      <c r="J56" s="8"/>
    </row>
    <row r="57" spans="1:10" x14ac:dyDescent="0.3">
      <c r="A57" s="14">
        <v>1.6</v>
      </c>
      <c r="B57" s="14"/>
      <c r="C57" s="52" t="s">
        <v>104</v>
      </c>
      <c r="D57" s="53">
        <v>3000111514</v>
      </c>
      <c r="E57" s="54" t="s">
        <v>388</v>
      </c>
      <c r="F57" s="54" t="s">
        <v>389</v>
      </c>
      <c r="G57" s="54" t="s">
        <v>390</v>
      </c>
      <c r="H57" s="90">
        <v>7720</v>
      </c>
      <c r="I57" s="30"/>
      <c r="J57" s="8"/>
    </row>
    <row r="58" spans="1:10" x14ac:dyDescent="0.3">
      <c r="A58" s="14">
        <v>1.6</v>
      </c>
      <c r="B58" s="14"/>
      <c r="C58" s="52" t="s">
        <v>104</v>
      </c>
      <c r="D58" s="53">
        <v>3000111513</v>
      </c>
      <c r="E58" s="54" t="s">
        <v>388</v>
      </c>
      <c r="F58" s="54" t="s">
        <v>389</v>
      </c>
      <c r="G58" s="54" t="s">
        <v>259</v>
      </c>
      <c r="H58" s="90">
        <v>2808</v>
      </c>
      <c r="I58" s="30"/>
      <c r="J58" s="8"/>
    </row>
    <row r="59" spans="1:10" x14ac:dyDescent="0.3">
      <c r="A59" s="14">
        <v>1.6</v>
      </c>
      <c r="B59" s="14"/>
      <c r="C59" s="52" t="s">
        <v>104</v>
      </c>
      <c r="D59" s="53">
        <v>427</v>
      </c>
      <c r="E59" s="54" t="s">
        <v>395</v>
      </c>
      <c r="F59" s="54" t="s">
        <v>396</v>
      </c>
      <c r="G59" s="54" t="s">
        <v>397</v>
      </c>
      <c r="H59" s="90">
        <v>360</v>
      </c>
      <c r="I59" s="30"/>
      <c r="J59" s="8"/>
    </row>
    <row r="60" spans="1:10" x14ac:dyDescent="0.3">
      <c r="A60" s="14">
        <v>1.6</v>
      </c>
      <c r="B60" s="14"/>
      <c r="C60" s="52"/>
      <c r="D60" s="53"/>
      <c r="E60" s="54"/>
      <c r="F60" s="54"/>
      <c r="G60" s="54"/>
      <c r="H60" s="90"/>
      <c r="I60" s="30"/>
      <c r="J60" s="8"/>
    </row>
    <row r="61" spans="1:10" x14ac:dyDescent="0.3">
      <c r="A61" s="28"/>
      <c r="B61" s="28">
        <v>6</v>
      </c>
      <c r="C61" s="112" t="s">
        <v>51</v>
      </c>
      <c r="D61" s="112"/>
      <c r="E61" s="112"/>
      <c r="F61" s="112"/>
      <c r="G61" s="112"/>
      <c r="H61" s="29">
        <f>SUM(H53:H60)</f>
        <v>14886.2</v>
      </c>
      <c r="I61" s="29">
        <f>Бюджет!D20</f>
        <v>14000</v>
      </c>
      <c r="J61" s="12">
        <f>$H61/$I61</f>
        <v>1.0633000000000001</v>
      </c>
    </row>
    <row r="62" spans="1:10" x14ac:dyDescent="0.3">
      <c r="A62" s="14">
        <v>1.7</v>
      </c>
      <c r="B62" s="14"/>
      <c r="C62" s="16" t="s">
        <v>104</v>
      </c>
      <c r="D62" s="45">
        <v>37</v>
      </c>
      <c r="E62" s="17" t="s">
        <v>300</v>
      </c>
      <c r="F62" s="17" t="s">
        <v>301</v>
      </c>
      <c r="G62" s="17" t="s">
        <v>302</v>
      </c>
      <c r="H62" s="91">
        <v>2622</v>
      </c>
      <c r="I62" s="30"/>
      <c r="J62" s="8"/>
    </row>
    <row r="63" spans="1:10" x14ac:dyDescent="0.3">
      <c r="A63" s="14">
        <v>1.7</v>
      </c>
      <c r="B63" s="31"/>
      <c r="C63" s="16"/>
      <c r="D63" s="45"/>
      <c r="E63" s="17"/>
      <c r="F63" s="17"/>
      <c r="G63" s="17"/>
      <c r="H63" s="91"/>
      <c r="I63" s="30"/>
      <c r="J63" s="8"/>
    </row>
    <row r="64" spans="1:10" x14ac:dyDescent="0.3">
      <c r="A64" s="14">
        <v>1.7</v>
      </c>
      <c r="B64" s="31"/>
      <c r="C64" s="16"/>
      <c r="D64" s="45"/>
      <c r="E64" s="17"/>
      <c r="F64" s="17"/>
      <c r="G64" s="17"/>
      <c r="H64" s="91"/>
      <c r="I64" s="30"/>
      <c r="J64" s="8"/>
    </row>
    <row r="65" spans="1:10" x14ac:dyDescent="0.3">
      <c r="A65" s="14">
        <v>1.7</v>
      </c>
      <c r="B65" s="31"/>
      <c r="C65" s="16"/>
      <c r="D65" s="45"/>
      <c r="E65" s="17"/>
      <c r="F65" s="17"/>
      <c r="G65" s="17"/>
      <c r="H65" s="91"/>
      <c r="I65" s="30"/>
      <c r="J65" s="8"/>
    </row>
    <row r="66" spans="1:10" x14ac:dyDescent="0.3">
      <c r="A66" s="28"/>
      <c r="B66" s="32">
        <v>7</v>
      </c>
      <c r="C66" s="114" t="s">
        <v>52</v>
      </c>
      <c r="D66" s="115"/>
      <c r="E66" s="115"/>
      <c r="F66" s="115"/>
      <c r="G66" s="116"/>
      <c r="H66" s="29">
        <f>SUM(H62:H65)</f>
        <v>2622</v>
      </c>
      <c r="I66" s="29">
        <f>Бюджет!D21</f>
        <v>18000</v>
      </c>
      <c r="J66" s="12">
        <f>$H66/$I66</f>
        <v>0.14566666666666667</v>
      </c>
    </row>
    <row r="67" spans="1:10" x14ac:dyDescent="0.3">
      <c r="A67" s="14">
        <v>2.1</v>
      </c>
      <c r="B67" s="14"/>
      <c r="C67" s="52" t="s">
        <v>104</v>
      </c>
      <c r="D67" s="53" t="s">
        <v>216</v>
      </c>
      <c r="E67" s="54" t="s">
        <v>156</v>
      </c>
      <c r="F67" s="54" t="s">
        <v>217</v>
      </c>
      <c r="G67" s="54" t="s">
        <v>218</v>
      </c>
      <c r="H67" s="90">
        <v>32.75</v>
      </c>
      <c r="I67" s="30"/>
      <c r="J67" s="8"/>
    </row>
    <row r="68" spans="1:10" x14ac:dyDescent="0.3">
      <c r="A68" s="14">
        <v>2.1</v>
      </c>
      <c r="B68" s="14"/>
      <c r="C68" s="52" t="s">
        <v>164</v>
      </c>
      <c r="D68" s="53"/>
      <c r="E68" s="54" t="s">
        <v>165</v>
      </c>
      <c r="F68" s="54" t="s">
        <v>166</v>
      </c>
      <c r="G68" s="54" t="s">
        <v>167</v>
      </c>
      <c r="H68" s="90">
        <v>15</v>
      </c>
      <c r="I68" s="30"/>
      <c r="J68" s="8"/>
    </row>
    <row r="69" spans="1:10" x14ac:dyDescent="0.3">
      <c r="A69" s="14">
        <v>2.1</v>
      </c>
      <c r="B69" s="14"/>
      <c r="C69" s="52" t="s">
        <v>104</v>
      </c>
      <c r="D69" s="53" t="s">
        <v>219</v>
      </c>
      <c r="E69" s="54" t="s">
        <v>220</v>
      </c>
      <c r="F69" s="54" t="s">
        <v>217</v>
      </c>
      <c r="G69" s="54" t="s">
        <v>218</v>
      </c>
      <c r="H69" s="90">
        <v>32.61</v>
      </c>
      <c r="I69" s="30"/>
      <c r="J69" s="8"/>
    </row>
    <row r="70" spans="1:10" x14ac:dyDescent="0.3">
      <c r="A70" s="14">
        <v>2.1</v>
      </c>
      <c r="B70" s="14"/>
      <c r="C70" s="52" t="s">
        <v>173</v>
      </c>
      <c r="D70" s="53">
        <v>4</v>
      </c>
      <c r="E70" s="54" t="s">
        <v>189</v>
      </c>
      <c r="F70" s="54" t="s">
        <v>178</v>
      </c>
      <c r="G70" s="54" t="s">
        <v>192</v>
      </c>
      <c r="H70" s="90">
        <v>91</v>
      </c>
      <c r="I70" s="30"/>
      <c r="J70" s="8"/>
    </row>
    <row r="71" spans="1:10" x14ac:dyDescent="0.3">
      <c r="A71" s="14">
        <v>2.1</v>
      </c>
      <c r="B71" s="14"/>
      <c r="C71" s="52" t="s">
        <v>173</v>
      </c>
      <c r="D71" s="53">
        <v>4</v>
      </c>
      <c r="E71" s="54" t="s">
        <v>189</v>
      </c>
      <c r="F71" s="54" t="s">
        <v>195</v>
      </c>
      <c r="G71" s="54" t="s">
        <v>192</v>
      </c>
      <c r="H71" s="90">
        <v>197.84</v>
      </c>
      <c r="I71" s="30"/>
      <c r="J71" s="8"/>
    </row>
    <row r="72" spans="1:10" x14ac:dyDescent="0.3">
      <c r="A72" s="14">
        <v>2.1</v>
      </c>
      <c r="B72" s="14"/>
      <c r="C72" s="52" t="s">
        <v>173</v>
      </c>
      <c r="D72" s="53">
        <v>4</v>
      </c>
      <c r="E72" s="54" t="s">
        <v>189</v>
      </c>
      <c r="F72" s="54" t="s">
        <v>181</v>
      </c>
      <c r="G72" s="54" t="s">
        <v>192</v>
      </c>
      <c r="H72" s="90">
        <v>58.71</v>
      </c>
      <c r="I72" s="30"/>
      <c r="J72" s="8"/>
    </row>
    <row r="73" spans="1:10" x14ac:dyDescent="0.3">
      <c r="A73" s="14">
        <v>2.1</v>
      </c>
      <c r="B73" s="14"/>
      <c r="C73" s="52" t="s">
        <v>173</v>
      </c>
      <c r="D73" s="53">
        <v>4</v>
      </c>
      <c r="E73" s="54" t="s">
        <v>189</v>
      </c>
      <c r="F73" s="54" t="s">
        <v>182</v>
      </c>
      <c r="G73" s="54" t="s">
        <v>192</v>
      </c>
      <c r="H73" s="90">
        <v>220.15</v>
      </c>
      <c r="I73" s="30"/>
      <c r="J73" s="8"/>
    </row>
    <row r="74" spans="1:10" x14ac:dyDescent="0.3">
      <c r="A74" s="14">
        <v>2.1</v>
      </c>
      <c r="B74" s="14"/>
      <c r="C74" s="52" t="s">
        <v>173</v>
      </c>
      <c r="D74" s="53">
        <v>4</v>
      </c>
      <c r="E74" s="54" t="s">
        <v>189</v>
      </c>
      <c r="F74" s="54" t="s">
        <v>198</v>
      </c>
      <c r="G74" s="54" t="s">
        <v>190</v>
      </c>
      <c r="H74" s="90">
        <v>78.34</v>
      </c>
      <c r="I74" s="30"/>
      <c r="J74" s="8"/>
    </row>
    <row r="75" spans="1:10" x14ac:dyDescent="0.3">
      <c r="A75" s="14">
        <v>2.1</v>
      </c>
      <c r="B75" s="14"/>
      <c r="C75" s="52" t="s">
        <v>104</v>
      </c>
      <c r="D75" s="53">
        <v>10007068</v>
      </c>
      <c r="E75" s="54" t="s">
        <v>186</v>
      </c>
      <c r="F75" s="54" t="s">
        <v>187</v>
      </c>
      <c r="G75" s="54" t="s">
        <v>188</v>
      </c>
      <c r="H75" s="90">
        <v>1165</v>
      </c>
      <c r="I75" s="30"/>
      <c r="J75" s="8"/>
    </row>
    <row r="76" spans="1:10" x14ac:dyDescent="0.3">
      <c r="A76" s="14">
        <v>2.1</v>
      </c>
      <c r="B76" s="14"/>
      <c r="C76" s="52" t="s">
        <v>104</v>
      </c>
      <c r="D76" s="53" t="s">
        <v>221</v>
      </c>
      <c r="E76" s="54" t="s">
        <v>222</v>
      </c>
      <c r="F76" s="54" t="s">
        <v>217</v>
      </c>
      <c r="G76" s="54" t="s">
        <v>218</v>
      </c>
      <c r="H76" s="90">
        <v>31.74</v>
      </c>
      <c r="I76" s="30"/>
      <c r="J76" s="8"/>
    </row>
    <row r="77" spans="1:10" x14ac:dyDescent="0.3">
      <c r="A77" s="14">
        <v>2.1</v>
      </c>
      <c r="B77" s="14"/>
      <c r="C77" s="52" t="s">
        <v>326</v>
      </c>
      <c r="D77" s="53"/>
      <c r="E77" s="54" t="s">
        <v>329</v>
      </c>
      <c r="F77" s="54" t="s">
        <v>327</v>
      </c>
      <c r="G77" s="54" t="s">
        <v>328</v>
      </c>
      <c r="H77" s="90">
        <v>90</v>
      </c>
      <c r="I77" s="30"/>
      <c r="J77" s="8"/>
    </row>
    <row r="78" spans="1:10" x14ac:dyDescent="0.3">
      <c r="A78" s="14">
        <v>2.1</v>
      </c>
      <c r="B78" s="14"/>
      <c r="C78" s="52" t="s">
        <v>104</v>
      </c>
      <c r="D78" s="53" t="s">
        <v>223</v>
      </c>
      <c r="E78" s="54" t="s">
        <v>224</v>
      </c>
      <c r="F78" s="54" t="s">
        <v>217</v>
      </c>
      <c r="G78" s="54" t="s">
        <v>218</v>
      </c>
      <c r="H78" s="90">
        <v>31.74</v>
      </c>
      <c r="I78" s="30"/>
      <c r="J78" s="8"/>
    </row>
    <row r="79" spans="1:10" x14ac:dyDescent="0.3">
      <c r="A79" s="14">
        <v>2.1</v>
      </c>
      <c r="B79" s="14"/>
      <c r="C79" s="52" t="s">
        <v>104</v>
      </c>
      <c r="D79" s="53">
        <v>5886</v>
      </c>
      <c r="E79" s="54" t="s">
        <v>265</v>
      </c>
      <c r="F79" s="54" t="s">
        <v>266</v>
      </c>
      <c r="G79" s="54" t="s">
        <v>267</v>
      </c>
      <c r="H79" s="90">
        <v>3660</v>
      </c>
      <c r="I79" s="30"/>
      <c r="J79" s="8"/>
    </row>
    <row r="80" spans="1:10" x14ac:dyDescent="0.3">
      <c r="A80" s="14">
        <v>2.1</v>
      </c>
      <c r="B80" s="14"/>
      <c r="C80" s="52" t="s">
        <v>104</v>
      </c>
      <c r="D80" s="53">
        <v>773</v>
      </c>
      <c r="E80" s="54" t="s">
        <v>268</v>
      </c>
      <c r="F80" s="54" t="s">
        <v>269</v>
      </c>
      <c r="G80" s="54" t="s">
        <v>270</v>
      </c>
      <c r="H80" s="90">
        <v>564</v>
      </c>
      <c r="I80" s="30"/>
      <c r="J80" s="8"/>
    </row>
    <row r="81" spans="1:10" x14ac:dyDescent="0.3">
      <c r="A81" s="14">
        <v>2.1</v>
      </c>
      <c r="B81" s="14"/>
      <c r="C81" s="52" t="s">
        <v>104</v>
      </c>
      <c r="D81" s="53">
        <v>5947</v>
      </c>
      <c r="E81" s="54" t="s">
        <v>284</v>
      </c>
      <c r="F81" s="54" t="s">
        <v>266</v>
      </c>
      <c r="G81" s="76" t="s">
        <v>285</v>
      </c>
      <c r="H81" s="90">
        <v>3360</v>
      </c>
      <c r="I81" s="30"/>
      <c r="J81" s="8"/>
    </row>
    <row r="82" spans="1:10" x14ac:dyDescent="0.3">
      <c r="A82" s="14">
        <v>2.1</v>
      </c>
      <c r="B82" s="14"/>
      <c r="C82" s="52" t="s">
        <v>104</v>
      </c>
      <c r="D82" s="53">
        <v>31842</v>
      </c>
      <c r="E82" s="54" t="s">
        <v>321</v>
      </c>
      <c r="F82" s="54" t="s">
        <v>322</v>
      </c>
      <c r="G82" s="76" t="s">
        <v>323</v>
      </c>
      <c r="H82" s="90">
        <v>36</v>
      </c>
      <c r="I82" s="30"/>
      <c r="J82" s="8"/>
    </row>
    <row r="83" spans="1:10" x14ac:dyDescent="0.3">
      <c r="A83" s="14"/>
      <c r="B83" s="14"/>
      <c r="C83" s="52"/>
      <c r="D83" s="53"/>
      <c r="E83" s="54"/>
      <c r="F83" s="54"/>
      <c r="G83" s="76"/>
      <c r="H83" s="90"/>
      <c r="I83" s="30"/>
      <c r="J83" s="8"/>
    </row>
    <row r="84" spans="1:10" x14ac:dyDescent="0.3">
      <c r="A84" s="14">
        <v>2.1</v>
      </c>
      <c r="B84" s="14"/>
      <c r="C84" s="52"/>
      <c r="D84" s="53"/>
      <c r="E84" s="54"/>
      <c r="F84" s="54"/>
      <c r="G84" s="81" t="s">
        <v>196</v>
      </c>
      <c r="H84" s="90">
        <f>785.44+108.11</f>
        <v>893.55000000000007</v>
      </c>
      <c r="I84" s="30"/>
      <c r="J84" s="8"/>
    </row>
    <row r="85" spans="1:10" x14ac:dyDescent="0.3">
      <c r="A85" s="14">
        <v>2.1</v>
      </c>
      <c r="B85" s="14"/>
      <c r="C85" s="52"/>
      <c r="D85" s="53"/>
      <c r="E85" s="54"/>
      <c r="F85" s="54"/>
      <c r="G85" s="21" t="s">
        <v>197</v>
      </c>
      <c r="H85" s="90">
        <v>219.48</v>
      </c>
      <c r="I85" s="30"/>
      <c r="J85" s="8"/>
    </row>
    <row r="86" spans="1:10" x14ac:dyDescent="0.3">
      <c r="A86" s="28"/>
      <c r="B86" s="28">
        <v>8</v>
      </c>
      <c r="C86" s="112" t="s">
        <v>59</v>
      </c>
      <c r="D86" s="112"/>
      <c r="E86" s="112"/>
      <c r="F86" s="112"/>
      <c r="G86" s="112"/>
      <c r="H86" s="29">
        <f>SUM(H67:H85)</f>
        <v>10777.91</v>
      </c>
      <c r="I86" s="29">
        <f>Бюджет!D23</f>
        <v>10000</v>
      </c>
      <c r="J86" s="12">
        <f>$H86/$I86</f>
        <v>1.0777909999999999</v>
      </c>
    </row>
    <row r="87" spans="1:10" x14ac:dyDescent="0.3">
      <c r="A87" s="20">
        <v>2.2000000000000002</v>
      </c>
      <c r="B87" s="20"/>
      <c r="C87" s="52" t="s">
        <v>173</v>
      </c>
      <c r="D87" s="53">
        <v>3</v>
      </c>
      <c r="E87" s="54" t="s">
        <v>189</v>
      </c>
      <c r="F87" s="54" t="s">
        <v>183</v>
      </c>
      <c r="G87" s="54" t="s">
        <v>190</v>
      </c>
      <c r="H87" s="90">
        <v>131.69999999999999</v>
      </c>
      <c r="I87" s="30"/>
      <c r="J87" s="8"/>
    </row>
    <row r="88" spans="1:10" x14ac:dyDescent="0.3">
      <c r="A88" s="20">
        <v>2.2000000000000002</v>
      </c>
      <c r="B88" s="20"/>
      <c r="C88" s="52" t="s">
        <v>173</v>
      </c>
      <c r="D88" s="53">
        <v>3</v>
      </c>
      <c r="E88" s="54" t="s">
        <v>189</v>
      </c>
      <c r="F88" s="54" t="s">
        <v>191</v>
      </c>
      <c r="G88" s="54" t="s">
        <v>192</v>
      </c>
      <c r="H88" s="90">
        <v>61.2</v>
      </c>
      <c r="I88" s="30"/>
      <c r="J88" s="8"/>
    </row>
    <row r="89" spans="1:10" x14ac:dyDescent="0.3">
      <c r="A89" s="20">
        <v>2.2000000000000002</v>
      </c>
      <c r="B89" s="20"/>
      <c r="C89" s="52" t="s">
        <v>173</v>
      </c>
      <c r="D89" s="53">
        <v>3</v>
      </c>
      <c r="E89" s="54" t="s">
        <v>189</v>
      </c>
      <c r="F89" s="54" t="s">
        <v>193</v>
      </c>
      <c r="G89" s="54" t="s">
        <v>190</v>
      </c>
      <c r="H89" s="90">
        <v>95</v>
      </c>
      <c r="I89" s="30"/>
      <c r="J89" s="8"/>
    </row>
    <row r="90" spans="1:10" x14ac:dyDescent="0.3">
      <c r="A90" s="20">
        <v>2.2000000000000002</v>
      </c>
      <c r="B90" s="20"/>
      <c r="C90" s="52" t="s">
        <v>173</v>
      </c>
      <c r="D90" s="53">
        <v>3</v>
      </c>
      <c r="E90" s="54" t="s">
        <v>189</v>
      </c>
      <c r="F90" s="54" t="s">
        <v>194</v>
      </c>
      <c r="G90" s="54" t="s">
        <v>192</v>
      </c>
      <c r="H90" s="90">
        <v>201.88</v>
      </c>
      <c r="I90" s="30"/>
      <c r="J90" s="8"/>
    </row>
    <row r="91" spans="1:10" x14ac:dyDescent="0.3">
      <c r="A91" s="20">
        <v>2.2000000000000002</v>
      </c>
      <c r="B91" s="20"/>
      <c r="C91" s="52" t="s">
        <v>173</v>
      </c>
      <c r="D91" s="53">
        <v>3</v>
      </c>
      <c r="E91" s="54" t="s">
        <v>189</v>
      </c>
      <c r="F91" s="54" t="s">
        <v>175</v>
      </c>
      <c r="G91" s="54" t="s">
        <v>192</v>
      </c>
      <c r="H91" s="90">
        <v>49.21</v>
      </c>
      <c r="I91" s="30"/>
      <c r="J91" s="8"/>
    </row>
    <row r="92" spans="1:10" x14ac:dyDescent="0.3">
      <c r="A92" s="20">
        <v>2.2000000000000002</v>
      </c>
      <c r="B92" s="20"/>
      <c r="C92" s="52" t="s">
        <v>104</v>
      </c>
      <c r="D92" s="53">
        <v>10007068</v>
      </c>
      <c r="E92" s="54" t="s">
        <v>186</v>
      </c>
      <c r="F92" s="54" t="s">
        <v>187</v>
      </c>
      <c r="G92" s="54" t="s">
        <v>188</v>
      </c>
      <c r="H92" s="90">
        <v>1035</v>
      </c>
      <c r="I92" s="30"/>
      <c r="J92" s="8"/>
    </row>
    <row r="93" spans="1:10" x14ac:dyDescent="0.3">
      <c r="A93" s="20">
        <v>2.2000000000000002</v>
      </c>
      <c r="B93" s="20"/>
      <c r="C93" s="52" t="s">
        <v>173</v>
      </c>
      <c r="D93" s="53">
        <v>5</v>
      </c>
      <c r="E93" s="54" t="s">
        <v>208</v>
      </c>
      <c r="F93" s="54" t="s">
        <v>244</v>
      </c>
      <c r="G93" s="54" t="s">
        <v>245</v>
      </c>
      <c r="H93" s="90">
        <v>137.58000000000001</v>
      </c>
      <c r="I93" s="30"/>
      <c r="J93" s="8"/>
    </row>
    <row r="94" spans="1:10" x14ac:dyDescent="0.3">
      <c r="A94" s="20">
        <v>2.2000000000000002</v>
      </c>
      <c r="B94" s="20"/>
      <c r="C94" s="52" t="s">
        <v>104</v>
      </c>
      <c r="D94" s="53">
        <v>2000000395</v>
      </c>
      <c r="E94" s="54" t="s">
        <v>205</v>
      </c>
      <c r="F94" s="54" t="s">
        <v>206</v>
      </c>
      <c r="G94" s="54" t="s">
        <v>207</v>
      </c>
      <c r="H94" s="90">
        <v>410</v>
      </c>
      <c r="I94" s="30"/>
      <c r="J94" s="8"/>
    </row>
    <row r="95" spans="1:10" x14ac:dyDescent="0.3">
      <c r="A95" s="20">
        <v>2.2000000000000002</v>
      </c>
      <c r="B95" s="20"/>
      <c r="C95" s="52" t="s">
        <v>173</v>
      </c>
      <c r="D95" s="53"/>
      <c r="E95" s="54" t="s">
        <v>249</v>
      </c>
      <c r="F95" s="54" t="s">
        <v>250</v>
      </c>
      <c r="G95" s="54" t="s">
        <v>251</v>
      </c>
      <c r="H95" s="90">
        <v>199.66</v>
      </c>
      <c r="I95" s="30"/>
      <c r="J95" s="8"/>
    </row>
    <row r="96" spans="1:10" x14ac:dyDescent="0.3">
      <c r="A96" s="20">
        <v>2.2000000000000002</v>
      </c>
      <c r="B96" s="20"/>
      <c r="C96" s="52" t="s">
        <v>173</v>
      </c>
      <c r="D96" s="53"/>
      <c r="E96" s="54" t="s">
        <v>241</v>
      </c>
      <c r="F96" s="54" t="s">
        <v>194</v>
      </c>
      <c r="G96" s="54" t="s">
        <v>392</v>
      </c>
      <c r="H96" s="90">
        <v>86.7</v>
      </c>
      <c r="I96" s="30"/>
      <c r="J96" s="8"/>
    </row>
    <row r="97" spans="1:10" x14ac:dyDescent="0.3">
      <c r="A97" s="20">
        <v>2.2000000000000002</v>
      </c>
      <c r="B97" s="20"/>
      <c r="C97" s="52" t="s">
        <v>173</v>
      </c>
      <c r="D97" s="53"/>
      <c r="E97" s="54" t="s">
        <v>252</v>
      </c>
      <c r="F97" s="54" t="s">
        <v>250</v>
      </c>
      <c r="G97" s="54" t="s">
        <v>253</v>
      </c>
      <c r="H97" s="90">
        <v>149.18</v>
      </c>
      <c r="I97" s="30"/>
      <c r="J97" s="8"/>
    </row>
    <row r="98" spans="1:10" x14ac:dyDescent="0.3">
      <c r="A98" s="20">
        <v>2.2000000000000002</v>
      </c>
      <c r="B98" s="20"/>
      <c r="C98" s="52" t="s">
        <v>104</v>
      </c>
      <c r="D98" s="53">
        <v>1000007418</v>
      </c>
      <c r="E98" s="54" t="s">
        <v>303</v>
      </c>
      <c r="F98" s="54" t="s">
        <v>304</v>
      </c>
      <c r="G98" s="54" t="s">
        <v>305</v>
      </c>
      <c r="H98" s="90">
        <v>180</v>
      </c>
      <c r="I98" s="30"/>
      <c r="J98" s="8"/>
    </row>
    <row r="99" spans="1:10" x14ac:dyDescent="0.3">
      <c r="A99" s="20">
        <v>2.2000000000000002</v>
      </c>
      <c r="B99" s="20"/>
      <c r="C99" s="52" t="s">
        <v>104</v>
      </c>
      <c r="D99" s="53">
        <v>1020008016</v>
      </c>
      <c r="E99" s="54" t="s">
        <v>349</v>
      </c>
      <c r="F99" s="54" t="s">
        <v>346</v>
      </c>
      <c r="G99" s="54" t="s">
        <v>348</v>
      </c>
      <c r="H99" s="90">
        <v>85.74</v>
      </c>
      <c r="I99" s="30"/>
      <c r="J99" s="8"/>
    </row>
    <row r="100" spans="1:10" x14ac:dyDescent="0.3">
      <c r="A100" s="20">
        <v>2.2000000000000002</v>
      </c>
      <c r="B100" s="20"/>
      <c r="C100" s="52" t="s">
        <v>104</v>
      </c>
      <c r="D100" s="53">
        <v>1000010588</v>
      </c>
      <c r="E100" s="54" t="s">
        <v>350</v>
      </c>
      <c r="F100" s="54" t="s">
        <v>351</v>
      </c>
      <c r="G100" s="54" t="s">
        <v>348</v>
      </c>
      <c r="H100" s="90">
        <v>79</v>
      </c>
      <c r="I100" s="30"/>
      <c r="J100" s="8"/>
    </row>
    <row r="101" spans="1:10" x14ac:dyDescent="0.3">
      <c r="A101" s="20">
        <v>2.2000000000000002</v>
      </c>
      <c r="B101" s="20"/>
      <c r="C101" s="52" t="s">
        <v>104</v>
      </c>
      <c r="D101" s="45">
        <v>1020008022</v>
      </c>
      <c r="E101" s="54" t="s">
        <v>345</v>
      </c>
      <c r="F101" s="54" t="s">
        <v>346</v>
      </c>
      <c r="G101" s="17" t="s">
        <v>347</v>
      </c>
      <c r="H101" s="90">
        <v>254.1</v>
      </c>
      <c r="I101" s="30"/>
      <c r="J101" s="8"/>
    </row>
    <row r="102" spans="1:10" x14ac:dyDescent="0.3">
      <c r="A102" s="20">
        <v>2.2000000000000002</v>
      </c>
      <c r="B102" s="20"/>
      <c r="C102" s="52" t="s">
        <v>104</v>
      </c>
      <c r="D102" s="45">
        <v>1020008021</v>
      </c>
      <c r="E102" s="54" t="s">
        <v>345</v>
      </c>
      <c r="F102" s="54" t="s">
        <v>346</v>
      </c>
      <c r="G102" s="17" t="s">
        <v>348</v>
      </c>
      <c r="H102" s="90">
        <v>356.09</v>
      </c>
      <c r="I102" s="30"/>
      <c r="J102" s="8"/>
    </row>
    <row r="103" spans="1:10" x14ac:dyDescent="0.3">
      <c r="A103" s="20">
        <v>2.2000000000000002</v>
      </c>
      <c r="B103" s="20"/>
      <c r="C103" s="52" t="s">
        <v>173</v>
      </c>
      <c r="D103" s="45">
        <v>17</v>
      </c>
      <c r="E103" s="54" t="s">
        <v>352</v>
      </c>
      <c r="F103" s="54" t="s">
        <v>353</v>
      </c>
      <c r="G103" s="17" t="s">
        <v>354</v>
      </c>
      <c r="H103" s="90">
        <v>87.33</v>
      </c>
      <c r="I103" s="30"/>
      <c r="J103" s="8"/>
    </row>
    <row r="104" spans="1:10" x14ac:dyDescent="0.3">
      <c r="A104" s="20">
        <v>2.2000000000000002</v>
      </c>
      <c r="B104" s="20"/>
      <c r="C104" s="52" t="s">
        <v>173</v>
      </c>
      <c r="D104" s="45">
        <v>17</v>
      </c>
      <c r="E104" s="54" t="s">
        <v>355</v>
      </c>
      <c r="F104" s="54" t="s">
        <v>356</v>
      </c>
      <c r="G104" s="17" t="s">
        <v>357</v>
      </c>
      <c r="H104" s="90">
        <v>118.38</v>
      </c>
      <c r="I104" s="30"/>
      <c r="J104" s="8"/>
    </row>
    <row r="105" spans="1:10" x14ac:dyDescent="0.3">
      <c r="A105" s="20">
        <v>2.2000000000000002</v>
      </c>
      <c r="B105" s="20"/>
      <c r="C105" s="52" t="s">
        <v>104</v>
      </c>
      <c r="D105" s="53">
        <v>3000111513</v>
      </c>
      <c r="E105" s="54" t="s">
        <v>388</v>
      </c>
      <c r="F105" s="54" t="s">
        <v>389</v>
      </c>
      <c r="G105" s="54" t="s">
        <v>259</v>
      </c>
      <c r="H105" s="90">
        <v>2068</v>
      </c>
      <c r="I105" s="30"/>
      <c r="J105" s="8"/>
    </row>
    <row r="106" spans="1:10" x14ac:dyDescent="0.3">
      <c r="A106" s="20">
        <v>2.2000000000000002</v>
      </c>
      <c r="B106" s="14"/>
      <c r="C106" s="16"/>
      <c r="D106" s="45"/>
      <c r="E106" s="17"/>
      <c r="F106" s="17"/>
      <c r="G106" s="21"/>
      <c r="H106" s="91"/>
      <c r="I106" s="30"/>
      <c r="J106" s="8"/>
    </row>
    <row r="107" spans="1:10" x14ac:dyDescent="0.3">
      <c r="A107" s="28"/>
      <c r="B107" s="28">
        <v>9</v>
      </c>
      <c r="C107" s="113" t="s">
        <v>60</v>
      </c>
      <c r="D107" s="113"/>
      <c r="E107" s="113"/>
      <c r="F107" s="113"/>
      <c r="G107" s="113"/>
      <c r="H107" s="29">
        <f>SUM(H87:H106)</f>
        <v>5785.7499999999991</v>
      </c>
      <c r="I107" s="29">
        <f>Бюджет!D24</f>
        <v>11000</v>
      </c>
      <c r="J107" s="12">
        <f>$H107/$I107</f>
        <v>0.52597727272727268</v>
      </c>
    </row>
    <row r="108" spans="1:10" x14ac:dyDescent="0.3">
      <c r="A108" s="14">
        <v>2.2999999999999998</v>
      </c>
      <c r="B108" s="14"/>
      <c r="C108" s="52" t="s">
        <v>104</v>
      </c>
      <c r="D108" s="80">
        <v>10005696</v>
      </c>
      <c r="E108" s="54" t="s">
        <v>386</v>
      </c>
      <c r="F108" s="54" t="s">
        <v>366</v>
      </c>
      <c r="G108" s="54" t="s">
        <v>387</v>
      </c>
      <c r="H108" s="90">
        <v>264</v>
      </c>
      <c r="I108" s="30"/>
      <c r="J108" s="8"/>
    </row>
    <row r="109" spans="1:10" x14ac:dyDescent="0.3">
      <c r="A109" s="14">
        <v>2.2999999999999998</v>
      </c>
      <c r="B109" s="14"/>
      <c r="C109" s="52" t="s">
        <v>104</v>
      </c>
      <c r="D109" s="80">
        <v>1000079035</v>
      </c>
      <c r="E109" s="54" t="s">
        <v>293</v>
      </c>
      <c r="F109" s="54" t="s">
        <v>382</v>
      </c>
      <c r="G109" s="54" t="s">
        <v>383</v>
      </c>
      <c r="H109" s="90">
        <v>299.54000000000002</v>
      </c>
      <c r="I109" s="30"/>
      <c r="J109" s="8"/>
    </row>
    <row r="110" spans="1:10" x14ac:dyDescent="0.3">
      <c r="A110" s="14">
        <v>2.2999999999999998</v>
      </c>
      <c r="B110" s="14"/>
      <c r="C110" s="52" t="s">
        <v>104</v>
      </c>
      <c r="D110" s="80">
        <v>1939</v>
      </c>
      <c r="E110" s="54" t="s">
        <v>379</v>
      </c>
      <c r="F110" s="54" t="s">
        <v>380</v>
      </c>
      <c r="G110" s="54" t="s">
        <v>381</v>
      </c>
      <c r="H110" s="90">
        <v>177</v>
      </c>
      <c r="I110" s="30"/>
      <c r="J110" s="8"/>
    </row>
    <row r="111" spans="1:10" x14ac:dyDescent="0.3">
      <c r="A111" s="14">
        <v>2.2999999999999998</v>
      </c>
      <c r="B111" s="14"/>
      <c r="C111" s="52" t="s">
        <v>104</v>
      </c>
      <c r="D111" s="80">
        <v>5992</v>
      </c>
      <c r="E111" s="54" t="s">
        <v>376</v>
      </c>
      <c r="F111" s="54" t="s">
        <v>377</v>
      </c>
      <c r="G111" s="54" t="s">
        <v>378</v>
      </c>
      <c r="H111" s="90">
        <v>495</v>
      </c>
      <c r="I111" s="30"/>
      <c r="J111" s="8"/>
    </row>
    <row r="112" spans="1:10" x14ac:dyDescent="0.3">
      <c r="A112" s="14">
        <v>2.2999999999999998</v>
      </c>
      <c r="B112" s="14"/>
      <c r="C112" s="52" t="s">
        <v>104</v>
      </c>
      <c r="D112" s="80">
        <v>871</v>
      </c>
      <c r="E112" s="54" t="s">
        <v>316</v>
      </c>
      <c r="F112" s="54" t="s">
        <v>200</v>
      </c>
      <c r="G112" s="54" t="s">
        <v>317</v>
      </c>
      <c r="H112" s="90">
        <v>2400</v>
      </c>
      <c r="I112" s="30"/>
      <c r="J112" s="8"/>
    </row>
    <row r="113" spans="1:10" x14ac:dyDescent="0.3">
      <c r="A113" s="14">
        <v>2.2999999999999998</v>
      </c>
      <c r="B113" s="14"/>
      <c r="C113" s="52" t="s">
        <v>104</v>
      </c>
      <c r="D113" s="80">
        <v>100729</v>
      </c>
      <c r="E113" s="54" t="s">
        <v>321</v>
      </c>
      <c r="F113" s="54" t="s">
        <v>370</v>
      </c>
      <c r="G113" s="54" t="s">
        <v>371</v>
      </c>
      <c r="H113" s="90">
        <v>459.6</v>
      </c>
      <c r="I113" s="30"/>
      <c r="J113" s="8"/>
    </row>
    <row r="114" spans="1:10" x14ac:dyDescent="0.3">
      <c r="A114" s="14">
        <v>2.2999999999999998</v>
      </c>
      <c r="B114" s="14"/>
      <c r="C114" s="52" t="s">
        <v>280</v>
      </c>
      <c r="D114" s="80"/>
      <c r="E114" s="54" t="s">
        <v>361</v>
      </c>
      <c r="F114" s="54" t="s">
        <v>358</v>
      </c>
      <c r="G114" s="54" t="s">
        <v>359</v>
      </c>
      <c r="H114" s="90">
        <v>2500</v>
      </c>
      <c r="I114" s="30"/>
      <c r="J114" s="8"/>
    </row>
    <row r="115" spans="1:10" x14ac:dyDescent="0.3">
      <c r="A115" s="14">
        <v>2.2999999999999998</v>
      </c>
      <c r="B115" s="14"/>
      <c r="C115" s="52" t="s">
        <v>104</v>
      </c>
      <c r="D115" s="80">
        <v>10005745</v>
      </c>
      <c r="E115" s="54" t="s">
        <v>365</v>
      </c>
      <c r="F115" s="54" t="s">
        <v>366</v>
      </c>
      <c r="G115" s="54" t="s">
        <v>367</v>
      </c>
      <c r="H115" s="90">
        <v>84.12</v>
      </c>
      <c r="I115" s="30"/>
      <c r="J115" s="8"/>
    </row>
    <row r="116" spans="1:10" x14ac:dyDescent="0.3">
      <c r="A116" s="14">
        <v>2.2999999999999998</v>
      </c>
      <c r="B116" s="14"/>
      <c r="C116" s="52"/>
      <c r="D116" s="80"/>
      <c r="E116" s="54"/>
      <c r="F116" s="54"/>
      <c r="G116" s="54"/>
      <c r="H116" s="90"/>
      <c r="I116" s="30"/>
      <c r="J116" s="8"/>
    </row>
    <row r="117" spans="1:10" x14ac:dyDescent="0.3">
      <c r="A117" s="28"/>
      <c r="B117" s="28">
        <v>10</v>
      </c>
      <c r="C117" s="112" t="s">
        <v>61</v>
      </c>
      <c r="D117" s="112"/>
      <c r="E117" s="112"/>
      <c r="F117" s="112"/>
      <c r="G117" s="112"/>
      <c r="H117" s="29">
        <f>SUM(H108:H116)</f>
        <v>6679.2599999999993</v>
      </c>
      <c r="I117" s="29">
        <f>Бюджет!D25</f>
        <v>7000</v>
      </c>
      <c r="J117" s="12">
        <f>$H117/$I117</f>
        <v>0.95417999999999992</v>
      </c>
    </row>
    <row r="118" spans="1:10" x14ac:dyDescent="0.3">
      <c r="A118" s="14">
        <v>2.4</v>
      </c>
      <c r="B118" s="14"/>
      <c r="C118" s="52" t="s">
        <v>104</v>
      </c>
      <c r="D118" s="53" t="s">
        <v>232</v>
      </c>
      <c r="E118" s="54" t="s">
        <v>233</v>
      </c>
      <c r="F118" s="54" t="s">
        <v>234</v>
      </c>
      <c r="G118" s="54" t="s">
        <v>235</v>
      </c>
      <c r="H118" s="90">
        <v>1852.17</v>
      </c>
      <c r="I118" s="30"/>
      <c r="J118" s="8"/>
    </row>
    <row r="119" spans="1:10" x14ac:dyDescent="0.3">
      <c r="A119" s="14">
        <v>2.4</v>
      </c>
      <c r="B119" s="14"/>
      <c r="C119" s="52" t="s">
        <v>173</v>
      </c>
      <c r="D119" s="80">
        <v>6</v>
      </c>
      <c r="E119" s="54" t="s">
        <v>236</v>
      </c>
      <c r="F119" s="54" t="s">
        <v>183</v>
      </c>
      <c r="G119" s="54" t="s">
        <v>237</v>
      </c>
      <c r="H119" s="90">
        <v>331.11</v>
      </c>
      <c r="I119" s="30"/>
      <c r="J119" s="8"/>
    </row>
    <row r="120" spans="1:10" x14ac:dyDescent="0.3">
      <c r="A120" s="14">
        <v>2.4</v>
      </c>
      <c r="B120" s="14"/>
      <c r="C120" s="52" t="s">
        <v>173</v>
      </c>
      <c r="D120" s="80">
        <v>6</v>
      </c>
      <c r="E120" s="54" t="s">
        <v>236</v>
      </c>
      <c r="F120" s="54" t="s">
        <v>311</v>
      </c>
      <c r="G120" s="54" t="s">
        <v>312</v>
      </c>
      <c r="H120" s="90">
        <v>726.64</v>
      </c>
      <c r="I120" s="30"/>
      <c r="J120" s="8"/>
    </row>
    <row r="121" spans="1:10" x14ac:dyDescent="0.3">
      <c r="A121" s="14">
        <v>2.4</v>
      </c>
      <c r="B121" s="14"/>
      <c r="C121" s="52" t="s">
        <v>173</v>
      </c>
      <c r="D121" s="80">
        <v>12</v>
      </c>
      <c r="E121" s="54" t="s">
        <v>309</v>
      </c>
      <c r="F121" s="54" t="s">
        <v>393</v>
      </c>
      <c r="G121" s="54" t="s">
        <v>394</v>
      </c>
      <c r="H121" s="90">
        <v>1673.92</v>
      </c>
      <c r="I121" s="30"/>
      <c r="J121" s="8"/>
    </row>
    <row r="122" spans="1:10" x14ac:dyDescent="0.3">
      <c r="A122" s="14">
        <v>2.4</v>
      </c>
      <c r="B122" s="14"/>
      <c r="C122" s="52"/>
      <c r="D122" s="53"/>
      <c r="E122" s="54"/>
      <c r="F122" s="54"/>
      <c r="G122" s="54"/>
      <c r="H122" s="90"/>
      <c r="I122" s="30"/>
      <c r="J122" s="8"/>
    </row>
    <row r="123" spans="1:10" x14ac:dyDescent="0.3">
      <c r="A123" s="28"/>
      <c r="B123" s="28">
        <v>11</v>
      </c>
      <c r="C123" s="112" t="s">
        <v>62</v>
      </c>
      <c r="D123" s="112"/>
      <c r="E123" s="112"/>
      <c r="F123" s="112"/>
      <c r="G123" s="112"/>
      <c r="H123" s="29">
        <f>SUM(H118:H122)</f>
        <v>4583.84</v>
      </c>
      <c r="I123" s="29">
        <f>Бюджет!D26</f>
        <v>12000</v>
      </c>
      <c r="J123" s="12">
        <f>$H123/$I123</f>
        <v>0.3819866666666667</v>
      </c>
    </row>
    <row r="124" spans="1:10" x14ac:dyDescent="0.3">
      <c r="A124" s="14">
        <v>2.5</v>
      </c>
      <c r="B124" s="14"/>
      <c r="C124" s="52" t="s">
        <v>104</v>
      </c>
      <c r="D124" s="53">
        <v>1000000078</v>
      </c>
      <c r="E124" s="54" t="s">
        <v>313</v>
      </c>
      <c r="F124" s="54" t="s">
        <v>314</v>
      </c>
      <c r="G124" s="54" t="s">
        <v>315</v>
      </c>
      <c r="H124" s="90">
        <v>1500</v>
      </c>
      <c r="I124" s="30"/>
      <c r="J124" s="8"/>
    </row>
    <row r="125" spans="1:10" x14ac:dyDescent="0.3">
      <c r="A125" s="14">
        <v>2.5</v>
      </c>
      <c r="B125" s="14"/>
      <c r="C125" s="52"/>
      <c r="D125" s="53"/>
      <c r="E125" s="17"/>
      <c r="F125" s="17"/>
      <c r="G125" s="17"/>
      <c r="H125" s="91"/>
      <c r="I125" s="30"/>
      <c r="J125" s="8"/>
    </row>
    <row r="126" spans="1:10" x14ac:dyDescent="0.3">
      <c r="A126" s="14">
        <v>2.5</v>
      </c>
      <c r="B126" s="14"/>
      <c r="C126" s="52"/>
      <c r="D126" s="53"/>
      <c r="E126" s="54"/>
      <c r="F126" s="54"/>
      <c r="G126" s="21"/>
      <c r="H126" s="92"/>
      <c r="I126" s="30"/>
      <c r="J126" s="8"/>
    </row>
    <row r="127" spans="1:10" x14ac:dyDescent="0.3">
      <c r="A127" s="28"/>
      <c r="B127" s="28">
        <v>12</v>
      </c>
      <c r="C127" s="112" t="s">
        <v>112</v>
      </c>
      <c r="D127" s="112"/>
      <c r="E127" s="112"/>
      <c r="F127" s="112"/>
      <c r="G127" s="112"/>
      <c r="H127" s="29">
        <f>SUM(H124:H126)</f>
        <v>1500</v>
      </c>
      <c r="I127" s="29">
        <f>Бюджет!D27</f>
        <v>6000</v>
      </c>
      <c r="J127" s="12">
        <f>$H127/$I127</f>
        <v>0.25</v>
      </c>
    </row>
    <row r="128" spans="1:10" x14ac:dyDescent="0.3">
      <c r="A128" s="14">
        <v>2.6</v>
      </c>
      <c r="B128" s="14"/>
      <c r="C128" s="52" t="s">
        <v>280</v>
      </c>
      <c r="D128" s="53"/>
      <c r="E128" s="54" t="s">
        <v>281</v>
      </c>
      <c r="F128" s="54" t="s">
        <v>282</v>
      </c>
      <c r="G128" s="54" t="s">
        <v>283</v>
      </c>
      <c r="H128" s="90">
        <v>325</v>
      </c>
      <c r="I128" s="30"/>
      <c r="J128" s="8"/>
    </row>
    <row r="129" spans="1:10" x14ac:dyDescent="0.3">
      <c r="A129" s="14">
        <v>2.6</v>
      </c>
      <c r="B129" s="14"/>
      <c r="C129" s="52"/>
      <c r="D129" s="53"/>
      <c r="E129" s="54"/>
      <c r="F129" s="54"/>
      <c r="G129" s="54"/>
      <c r="H129" s="90"/>
      <c r="I129" s="30"/>
      <c r="J129" s="8"/>
    </row>
    <row r="130" spans="1:10" x14ac:dyDescent="0.3">
      <c r="A130" s="14">
        <v>2.6</v>
      </c>
      <c r="B130" s="14"/>
      <c r="C130" s="52"/>
      <c r="D130" s="53"/>
      <c r="E130" s="54"/>
      <c r="F130" s="54"/>
      <c r="G130" s="21"/>
      <c r="H130" s="92"/>
      <c r="I130" s="30"/>
      <c r="J130" s="8"/>
    </row>
    <row r="131" spans="1:10" x14ac:dyDescent="0.3">
      <c r="A131" s="28"/>
      <c r="B131" s="28">
        <v>13</v>
      </c>
      <c r="C131" s="112" t="s">
        <v>113</v>
      </c>
      <c r="D131" s="112"/>
      <c r="E131" s="112"/>
      <c r="F131" s="112"/>
      <c r="G131" s="112"/>
      <c r="H131" s="29">
        <f>SUM(H128:H130)</f>
        <v>325</v>
      </c>
      <c r="I131" s="29">
        <f>Бюджет!D29</f>
        <v>1500</v>
      </c>
      <c r="J131" s="12">
        <f>$H131/$I131</f>
        <v>0.21666666666666667</v>
      </c>
    </row>
    <row r="132" spans="1:10" x14ac:dyDescent="0.3">
      <c r="A132" s="14">
        <v>2.7</v>
      </c>
      <c r="B132" s="14"/>
      <c r="C132" s="52" t="s">
        <v>104</v>
      </c>
      <c r="D132" s="53">
        <v>712</v>
      </c>
      <c r="E132" s="54" t="s">
        <v>199</v>
      </c>
      <c r="F132" s="54" t="s">
        <v>200</v>
      </c>
      <c r="G132" s="54" t="s">
        <v>201</v>
      </c>
      <c r="H132" s="90">
        <v>180</v>
      </c>
      <c r="I132" s="30"/>
      <c r="J132" s="8"/>
    </row>
    <row r="133" spans="1:10" x14ac:dyDescent="0.3">
      <c r="A133" s="14">
        <v>2.7</v>
      </c>
      <c r="B133" s="14"/>
      <c r="C133" s="52" t="s">
        <v>104</v>
      </c>
      <c r="D133" s="53">
        <v>4417</v>
      </c>
      <c r="E133" s="54" t="s">
        <v>202</v>
      </c>
      <c r="F133" s="54" t="s">
        <v>203</v>
      </c>
      <c r="G133" s="54" t="s">
        <v>204</v>
      </c>
      <c r="H133" s="90">
        <v>273</v>
      </c>
      <c r="I133" s="30"/>
      <c r="J133" s="8"/>
    </row>
    <row r="134" spans="1:10" x14ac:dyDescent="0.3">
      <c r="A134" s="14">
        <v>2.7</v>
      </c>
      <c r="B134" s="14"/>
      <c r="C134" s="52"/>
      <c r="D134" s="53"/>
      <c r="E134" s="54"/>
      <c r="F134" s="54"/>
      <c r="G134" s="21"/>
      <c r="H134" s="92"/>
      <c r="I134" s="30"/>
      <c r="J134" s="8"/>
    </row>
    <row r="135" spans="1:10" x14ac:dyDescent="0.3">
      <c r="A135" s="28"/>
      <c r="B135" s="28">
        <v>14</v>
      </c>
      <c r="C135" s="112" t="s">
        <v>114</v>
      </c>
      <c r="D135" s="112"/>
      <c r="E135" s="112"/>
      <c r="F135" s="112"/>
      <c r="G135" s="112"/>
      <c r="H135" s="29">
        <f>SUM(H132:H134)</f>
        <v>453</v>
      </c>
      <c r="I135" s="29">
        <f>Бюджет!D29</f>
        <v>1500</v>
      </c>
      <c r="J135" s="12">
        <f>$H135/$I135</f>
        <v>0.30199999999999999</v>
      </c>
    </row>
    <row r="136" spans="1:10" x14ac:dyDescent="0.3">
      <c r="A136" s="66" t="s">
        <v>64</v>
      </c>
      <c r="B136" s="14"/>
      <c r="C136" s="52"/>
      <c r="D136" s="53"/>
      <c r="E136" s="54"/>
      <c r="F136" s="54"/>
      <c r="G136" s="21"/>
      <c r="H136" s="92"/>
      <c r="I136" s="30"/>
      <c r="J136" s="8"/>
    </row>
    <row r="137" spans="1:10" x14ac:dyDescent="0.3">
      <c r="A137" s="66" t="s">
        <v>64</v>
      </c>
      <c r="B137" s="14"/>
      <c r="C137" s="52"/>
      <c r="D137" s="53"/>
      <c r="E137" s="54"/>
      <c r="F137" s="54"/>
      <c r="G137" s="21"/>
      <c r="H137" s="92"/>
      <c r="I137" s="30"/>
      <c r="J137" s="8"/>
    </row>
    <row r="138" spans="1:10" x14ac:dyDescent="0.3">
      <c r="A138" s="66" t="s">
        <v>64</v>
      </c>
      <c r="B138" s="14"/>
      <c r="C138" s="52"/>
      <c r="D138" s="53"/>
      <c r="E138" s="54"/>
      <c r="F138" s="54"/>
      <c r="G138" s="21"/>
      <c r="H138" s="92"/>
      <c r="I138" s="30"/>
      <c r="J138" s="8"/>
    </row>
    <row r="139" spans="1:10" x14ac:dyDescent="0.3">
      <c r="A139" s="67"/>
      <c r="B139" s="28">
        <v>15</v>
      </c>
      <c r="C139" s="112" t="s">
        <v>68</v>
      </c>
      <c r="D139" s="112"/>
      <c r="E139" s="112"/>
      <c r="F139" s="112"/>
      <c r="G139" s="112"/>
      <c r="H139" s="29">
        <f>SUM(H136:H138)</f>
        <v>0</v>
      </c>
      <c r="I139" s="29">
        <f>Бюджет!D32</f>
        <v>2000</v>
      </c>
      <c r="J139" s="12">
        <f>$H139/$I139</f>
        <v>0</v>
      </c>
    </row>
    <row r="140" spans="1:10" x14ac:dyDescent="0.3">
      <c r="A140" s="66" t="s">
        <v>67</v>
      </c>
      <c r="B140" s="14"/>
      <c r="C140" s="52" t="s">
        <v>173</v>
      </c>
      <c r="D140" s="53">
        <v>2</v>
      </c>
      <c r="E140" s="54" t="s">
        <v>177</v>
      </c>
      <c r="F140" s="54" t="s">
        <v>178</v>
      </c>
      <c r="G140" s="54" t="s">
        <v>179</v>
      </c>
      <c r="H140" s="90">
        <v>138</v>
      </c>
      <c r="I140" s="30"/>
      <c r="J140" s="8"/>
    </row>
    <row r="141" spans="1:10" x14ac:dyDescent="0.3">
      <c r="A141" s="66" t="s">
        <v>67</v>
      </c>
      <c r="B141" s="14"/>
      <c r="C141" s="52" t="s">
        <v>104</v>
      </c>
      <c r="D141" s="53">
        <v>2000004996</v>
      </c>
      <c r="E141" s="54" t="s">
        <v>168</v>
      </c>
      <c r="F141" s="54" t="s">
        <v>169</v>
      </c>
      <c r="G141" s="54" t="s">
        <v>170</v>
      </c>
      <c r="H141" s="90">
        <v>470</v>
      </c>
      <c r="I141" s="30"/>
      <c r="J141" s="8"/>
    </row>
    <row r="142" spans="1:10" x14ac:dyDescent="0.3">
      <c r="A142" s="66" t="s">
        <v>67</v>
      </c>
      <c r="B142" s="14"/>
      <c r="C142" s="52" t="s">
        <v>104</v>
      </c>
      <c r="D142" s="45">
        <v>2000005032</v>
      </c>
      <c r="E142" s="17" t="s">
        <v>171</v>
      </c>
      <c r="F142" s="54" t="s">
        <v>169</v>
      </c>
      <c r="G142" s="17" t="s">
        <v>172</v>
      </c>
      <c r="H142" s="91">
        <v>858</v>
      </c>
      <c r="I142" s="30"/>
      <c r="J142" s="8"/>
    </row>
    <row r="143" spans="1:10" x14ac:dyDescent="0.3">
      <c r="A143" s="66" t="s">
        <v>67</v>
      </c>
      <c r="B143" s="14"/>
      <c r="C143" s="52" t="s">
        <v>173</v>
      </c>
      <c r="D143" s="45">
        <v>2</v>
      </c>
      <c r="E143" s="17" t="s">
        <v>171</v>
      </c>
      <c r="F143" s="54" t="s">
        <v>182</v>
      </c>
      <c r="G143" s="54" t="s">
        <v>176</v>
      </c>
      <c r="H143" s="91">
        <v>186.3</v>
      </c>
      <c r="I143" s="30"/>
      <c r="J143" s="8"/>
    </row>
    <row r="144" spans="1:10" x14ac:dyDescent="0.3">
      <c r="A144" s="66" t="s">
        <v>67</v>
      </c>
      <c r="B144" s="14"/>
      <c r="C144" s="52" t="s">
        <v>173</v>
      </c>
      <c r="D144" s="45">
        <v>2</v>
      </c>
      <c r="E144" s="17" t="s">
        <v>171</v>
      </c>
      <c r="F144" s="54" t="s">
        <v>183</v>
      </c>
      <c r="G144" s="54" t="s">
        <v>184</v>
      </c>
      <c r="H144" s="91">
        <v>107.27</v>
      </c>
      <c r="I144" s="30"/>
      <c r="J144" s="8"/>
    </row>
    <row r="145" spans="1:10" x14ac:dyDescent="0.3">
      <c r="A145" s="66" t="s">
        <v>67</v>
      </c>
      <c r="B145" s="14"/>
      <c r="C145" s="52" t="s">
        <v>173</v>
      </c>
      <c r="D145" s="45">
        <v>2</v>
      </c>
      <c r="E145" s="17" t="s">
        <v>171</v>
      </c>
      <c r="F145" s="54" t="s">
        <v>195</v>
      </c>
      <c r="G145" s="54" t="s">
        <v>176</v>
      </c>
      <c r="H145" s="91">
        <v>153.51</v>
      </c>
      <c r="I145" s="30"/>
      <c r="J145" s="8"/>
    </row>
    <row r="146" spans="1:10" x14ac:dyDescent="0.3">
      <c r="A146" s="66" t="s">
        <v>67</v>
      </c>
      <c r="B146" s="14"/>
      <c r="C146" s="52" t="s">
        <v>173</v>
      </c>
      <c r="D146" s="45">
        <v>2</v>
      </c>
      <c r="E146" s="17" t="s">
        <v>180</v>
      </c>
      <c r="F146" s="54" t="s">
        <v>181</v>
      </c>
      <c r="G146" s="54" t="s">
        <v>176</v>
      </c>
      <c r="H146" s="91">
        <v>162.6</v>
      </c>
      <c r="I146" s="30"/>
      <c r="J146" s="8"/>
    </row>
    <row r="147" spans="1:10" x14ac:dyDescent="0.3">
      <c r="A147" s="66" t="s">
        <v>67</v>
      </c>
      <c r="B147" s="14"/>
      <c r="C147" s="52" t="s">
        <v>173</v>
      </c>
      <c r="D147" s="53">
        <v>2</v>
      </c>
      <c r="E147" s="54" t="s">
        <v>174</v>
      </c>
      <c r="F147" s="54" t="s">
        <v>175</v>
      </c>
      <c r="G147" s="54" t="s">
        <v>176</v>
      </c>
      <c r="H147" s="90">
        <v>62.67</v>
      </c>
      <c r="I147" s="30"/>
      <c r="J147" s="8"/>
    </row>
    <row r="148" spans="1:10" x14ac:dyDescent="0.3">
      <c r="A148" s="66" t="s">
        <v>67</v>
      </c>
      <c r="B148" s="14"/>
      <c r="C148" s="52" t="s">
        <v>173</v>
      </c>
      <c r="D148" s="53">
        <v>5</v>
      </c>
      <c r="E148" s="54" t="s">
        <v>278</v>
      </c>
      <c r="F148" s="54" t="s">
        <v>181</v>
      </c>
      <c r="G148" s="54" t="s">
        <v>279</v>
      </c>
      <c r="H148" s="90">
        <v>211</v>
      </c>
      <c r="I148" s="30"/>
      <c r="J148" s="8"/>
    </row>
    <row r="149" spans="1:10" x14ac:dyDescent="0.3">
      <c r="A149" s="66" t="s">
        <v>67</v>
      </c>
      <c r="B149" s="14"/>
      <c r="C149" s="52" t="s">
        <v>173</v>
      </c>
      <c r="D149" s="53">
        <v>5</v>
      </c>
      <c r="E149" s="54" t="s">
        <v>208</v>
      </c>
      <c r="F149" s="54" t="s">
        <v>183</v>
      </c>
      <c r="G149" s="54" t="s">
        <v>209</v>
      </c>
      <c r="H149" s="90">
        <v>71.459999999999994</v>
      </c>
      <c r="I149" s="30"/>
      <c r="J149" s="8"/>
    </row>
    <row r="150" spans="1:10" x14ac:dyDescent="0.3">
      <c r="A150" s="66" t="s">
        <v>67</v>
      </c>
      <c r="B150" s="14"/>
      <c r="C150" s="52" t="s">
        <v>104</v>
      </c>
      <c r="D150" s="53">
        <v>2000000395</v>
      </c>
      <c r="E150" s="54" t="s">
        <v>205</v>
      </c>
      <c r="F150" s="54" t="s">
        <v>206</v>
      </c>
      <c r="G150" s="54" t="s">
        <v>207</v>
      </c>
      <c r="H150" s="91">
        <v>380</v>
      </c>
      <c r="I150" s="30"/>
      <c r="J150" s="8"/>
    </row>
    <row r="151" spans="1:10" x14ac:dyDescent="0.3">
      <c r="A151" s="66" t="s">
        <v>67</v>
      </c>
      <c r="B151" s="14"/>
      <c r="C151" s="52" t="s">
        <v>104</v>
      </c>
      <c r="D151" s="53">
        <v>48246</v>
      </c>
      <c r="E151" s="54" t="s">
        <v>384</v>
      </c>
      <c r="F151" s="54"/>
      <c r="G151" s="54" t="s">
        <v>385</v>
      </c>
      <c r="H151" s="91">
        <v>138.66</v>
      </c>
      <c r="I151" s="30"/>
      <c r="J151" s="8"/>
    </row>
    <row r="152" spans="1:10" x14ac:dyDescent="0.3">
      <c r="A152" s="66" t="s">
        <v>67</v>
      </c>
      <c r="B152" s="14"/>
      <c r="C152" s="52" t="s">
        <v>104</v>
      </c>
      <c r="D152" s="53">
        <v>1000505654</v>
      </c>
      <c r="E152" s="54" t="s">
        <v>362</v>
      </c>
      <c r="F152" s="54" t="s">
        <v>363</v>
      </c>
      <c r="G152" s="54" t="s">
        <v>364</v>
      </c>
      <c r="H152" s="91">
        <v>100</v>
      </c>
      <c r="I152" s="30"/>
      <c r="J152" s="8"/>
    </row>
    <row r="153" spans="1:10" x14ac:dyDescent="0.3">
      <c r="A153" s="66" t="s">
        <v>67</v>
      </c>
      <c r="B153" s="14"/>
      <c r="C153" s="52" t="s">
        <v>104</v>
      </c>
      <c r="D153" s="53">
        <v>1000017722</v>
      </c>
      <c r="E153" s="54" t="s">
        <v>321</v>
      </c>
      <c r="F153" s="54" t="s">
        <v>372</v>
      </c>
      <c r="G153" s="54" t="s">
        <v>373</v>
      </c>
      <c r="H153" s="91">
        <v>72</v>
      </c>
      <c r="I153" s="30"/>
      <c r="J153" s="8"/>
    </row>
    <row r="154" spans="1:10" x14ac:dyDescent="0.3">
      <c r="A154" s="66" t="s">
        <v>67</v>
      </c>
      <c r="B154" s="14"/>
      <c r="C154" s="52" t="s">
        <v>280</v>
      </c>
      <c r="D154" s="53"/>
      <c r="E154" s="54" t="s">
        <v>361</v>
      </c>
      <c r="F154" s="54" t="s">
        <v>358</v>
      </c>
      <c r="G154" s="54" t="s">
        <v>360</v>
      </c>
      <c r="H154" s="91">
        <v>100</v>
      </c>
      <c r="I154" s="30"/>
      <c r="J154" s="8"/>
    </row>
    <row r="155" spans="1:10" x14ac:dyDescent="0.3">
      <c r="A155" s="66" t="s">
        <v>67</v>
      </c>
      <c r="B155" s="14"/>
      <c r="C155" s="52" t="s">
        <v>104</v>
      </c>
      <c r="D155" s="53">
        <v>2765</v>
      </c>
      <c r="E155" s="54" t="s">
        <v>361</v>
      </c>
      <c r="F155" s="54" t="s">
        <v>368</v>
      </c>
      <c r="G155" s="54" t="s">
        <v>369</v>
      </c>
      <c r="H155" s="91">
        <v>511.2</v>
      </c>
      <c r="I155" s="30"/>
      <c r="J155" s="8"/>
    </row>
    <row r="156" spans="1:10" x14ac:dyDescent="0.3">
      <c r="A156" s="66" t="s">
        <v>67</v>
      </c>
      <c r="B156" s="14"/>
      <c r="C156" s="52" t="s">
        <v>104</v>
      </c>
      <c r="D156" s="53">
        <v>3000111513</v>
      </c>
      <c r="E156" s="54" t="s">
        <v>388</v>
      </c>
      <c r="F156" s="54" t="s">
        <v>391</v>
      </c>
      <c r="G156" s="54" t="s">
        <v>259</v>
      </c>
      <c r="H156" s="91">
        <v>936</v>
      </c>
      <c r="I156" s="30"/>
      <c r="J156" s="8"/>
    </row>
    <row r="157" spans="1:10" x14ac:dyDescent="0.3">
      <c r="A157" s="66" t="s">
        <v>67</v>
      </c>
      <c r="B157" s="14"/>
      <c r="C157" s="52"/>
      <c r="D157" s="53"/>
      <c r="E157" s="54"/>
      <c r="F157" s="54"/>
      <c r="G157" s="21"/>
      <c r="H157" s="92"/>
      <c r="I157" s="30"/>
      <c r="J157" s="8"/>
    </row>
    <row r="158" spans="1:10" x14ac:dyDescent="0.3">
      <c r="A158" s="67"/>
      <c r="B158" s="28">
        <v>16</v>
      </c>
      <c r="C158" s="112" t="s">
        <v>69</v>
      </c>
      <c r="D158" s="112"/>
      <c r="E158" s="112"/>
      <c r="F158" s="112"/>
      <c r="G158" s="112"/>
      <c r="H158" s="29">
        <f>SUM(H140:H157)</f>
        <v>4658.67</v>
      </c>
      <c r="I158" s="29">
        <f>Бюджет!D33</f>
        <v>5000</v>
      </c>
      <c r="J158" s="12">
        <f>$H158/$I158</f>
        <v>0.93173400000000006</v>
      </c>
    </row>
    <row r="159" spans="1:10" x14ac:dyDescent="0.3">
      <c r="A159" s="66" t="s">
        <v>76</v>
      </c>
      <c r="B159" s="14"/>
      <c r="C159" s="52"/>
      <c r="D159" s="53"/>
      <c r="E159" s="54"/>
      <c r="F159" s="54"/>
      <c r="G159" s="54"/>
      <c r="H159" s="90"/>
      <c r="I159" s="30"/>
      <c r="J159" s="8"/>
    </row>
    <row r="160" spans="1:10" x14ac:dyDescent="0.3">
      <c r="A160" s="66" t="s">
        <v>76</v>
      </c>
      <c r="B160" s="14"/>
      <c r="C160" s="52"/>
      <c r="D160" s="45"/>
      <c r="E160" s="17"/>
      <c r="F160" s="54"/>
      <c r="G160" s="17"/>
      <c r="H160" s="91"/>
      <c r="I160" s="30"/>
      <c r="J160" s="8"/>
    </row>
    <row r="161" spans="1:10" x14ac:dyDescent="0.3">
      <c r="A161" s="66" t="s">
        <v>76</v>
      </c>
      <c r="B161" s="14"/>
      <c r="C161" s="52"/>
      <c r="D161" s="53"/>
      <c r="E161" s="54"/>
      <c r="F161" s="54"/>
      <c r="G161" s="54"/>
      <c r="H161" s="90"/>
      <c r="I161" s="30"/>
      <c r="J161" s="8"/>
    </row>
    <row r="162" spans="1:10" x14ac:dyDescent="0.3">
      <c r="A162" s="66" t="s">
        <v>76</v>
      </c>
      <c r="B162" s="14"/>
      <c r="C162" s="52"/>
      <c r="D162" s="45"/>
      <c r="E162" s="54"/>
      <c r="F162" s="17"/>
      <c r="G162" s="54"/>
      <c r="H162" s="91"/>
      <c r="I162" s="30"/>
      <c r="J162" s="8"/>
    </row>
    <row r="163" spans="1:10" x14ac:dyDescent="0.3">
      <c r="A163" s="66" t="s">
        <v>76</v>
      </c>
      <c r="B163" s="14"/>
      <c r="C163" s="52"/>
      <c r="D163" s="45"/>
      <c r="E163" s="54"/>
      <c r="F163" s="17"/>
      <c r="G163" s="54"/>
      <c r="H163" s="91"/>
      <c r="I163" s="30"/>
      <c r="J163" s="8"/>
    </row>
    <row r="164" spans="1:10" x14ac:dyDescent="0.3">
      <c r="A164" s="66" t="s">
        <v>76</v>
      </c>
      <c r="B164" s="14"/>
      <c r="C164" s="52"/>
      <c r="D164" s="53"/>
      <c r="E164" s="54"/>
      <c r="F164" s="54"/>
      <c r="G164" s="21"/>
      <c r="H164" s="92"/>
      <c r="I164" s="30"/>
      <c r="J164" s="8"/>
    </row>
    <row r="165" spans="1:10" x14ac:dyDescent="0.3">
      <c r="A165" s="67"/>
      <c r="B165" s="28">
        <v>17</v>
      </c>
      <c r="C165" s="112" t="s">
        <v>78</v>
      </c>
      <c r="D165" s="112"/>
      <c r="E165" s="112"/>
      <c r="F165" s="112"/>
      <c r="G165" s="112"/>
      <c r="H165" s="29">
        <f>SUM(H159:H164)</f>
        <v>0</v>
      </c>
      <c r="I165" s="29">
        <f>Бюджет!D35</f>
        <v>8000</v>
      </c>
      <c r="J165" s="12">
        <f>$H165/$I165</f>
        <v>0</v>
      </c>
    </row>
    <row r="166" spans="1:10" x14ac:dyDescent="0.3">
      <c r="A166" s="66" t="s">
        <v>72</v>
      </c>
      <c r="B166" s="14"/>
      <c r="C166" s="52"/>
      <c r="D166" s="53"/>
      <c r="E166" s="54"/>
      <c r="F166" s="54"/>
      <c r="G166" s="54"/>
      <c r="H166" s="90"/>
      <c r="I166" s="30"/>
      <c r="J166" s="8"/>
    </row>
    <row r="167" spans="1:10" x14ac:dyDescent="0.3">
      <c r="A167" s="66" t="s">
        <v>72</v>
      </c>
      <c r="B167" s="14"/>
      <c r="C167" s="52"/>
      <c r="D167" s="53"/>
      <c r="E167" s="54"/>
      <c r="F167" s="54"/>
      <c r="G167" s="54"/>
      <c r="H167" s="90"/>
      <c r="I167" s="30"/>
      <c r="J167" s="8"/>
    </row>
    <row r="168" spans="1:10" x14ac:dyDescent="0.3">
      <c r="A168" s="66" t="s">
        <v>72</v>
      </c>
      <c r="B168" s="14"/>
      <c r="C168" s="52"/>
      <c r="D168" s="45"/>
      <c r="E168" s="54"/>
      <c r="F168" s="17"/>
      <c r="G168" s="54"/>
      <c r="H168" s="91"/>
      <c r="I168" s="30"/>
      <c r="J168" s="8"/>
    </row>
    <row r="169" spans="1:10" x14ac:dyDescent="0.3">
      <c r="A169" s="67"/>
      <c r="B169" s="28">
        <v>18</v>
      </c>
      <c r="C169" s="112" t="s">
        <v>79</v>
      </c>
      <c r="D169" s="112"/>
      <c r="E169" s="112"/>
      <c r="F169" s="112"/>
      <c r="G169" s="112"/>
      <c r="H169" s="29">
        <f>SUM(H166:H168)</f>
        <v>0</v>
      </c>
      <c r="I169" s="29">
        <f>Бюджет!D36</f>
        <v>5000</v>
      </c>
      <c r="J169" s="12">
        <f>$H169/$I169</f>
        <v>0</v>
      </c>
    </row>
    <row r="170" spans="1:10" x14ac:dyDescent="0.3">
      <c r="A170" s="66" t="s">
        <v>77</v>
      </c>
      <c r="B170" s="14"/>
      <c r="C170" s="52"/>
      <c r="D170" s="53"/>
      <c r="E170" s="54"/>
      <c r="F170" s="54"/>
      <c r="G170" s="54"/>
      <c r="H170" s="90"/>
      <c r="I170" s="30"/>
      <c r="J170" s="8"/>
    </row>
    <row r="171" spans="1:10" x14ac:dyDescent="0.3">
      <c r="A171" s="66" t="s">
        <v>77</v>
      </c>
      <c r="B171" s="14"/>
      <c r="C171" s="52"/>
      <c r="D171" s="45"/>
      <c r="E171" s="17"/>
      <c r="F171" s="54"/>
      <c r="G171" s="17"/>
      <c r="H171" s="91"/>
      <c r="I171" s="30"/>
      <c r="J171" s="8"/>
    </row>
    <row r="172" spans="1:10" x14ac:dyDescent="0.3">
      <c r="A172" s="66" t="s">
        <v>77</v>
      </c>
      <c r="B172" s="14"/>
      <c r="C172" s="52"/>
      <c r="D172" s="53"/>
      <c r="E172" s="54"/>
      <c r="F172" s="54"/>
      <c r="G172" s="21"/>
      <c r="H172" s="92"/>
      <c r="I172" s="30"/>
      <c r="J172" s="8"/>
    </row>
    <row r="173" spans="1:10" x14ac:dyDescent="0.3">
      <c r="A173" s="67"/>
      <c r="B173" s="28">
        <v>19</v>
      </c>
      <c r="C173" s="112" t="s">
        <v>80</v>
      </c>
      <c r="D173" s="112"/>
      <c r="E173" s="112"/>
      <c r="F173" s="112"/>
      <c r="G173" s="112"/>
      <c r="H173" s="29">
        <f>SUM(H170:H172)</f>
        <v>0</v>
      </c>
      <c r="I173" s="29">
        <f>Бюджет!D37</f>
        <v>5500</v>
      </c>
      <c r="J173" s="12">
        <f>$H173/$I173</f>
        <v>0</v>
      </c>
    </row>
    <row r="174" spans="1:10" x14ac:dyDescent="0.3">
      <c r="A174" s="66" t="s">
        <v>115</v>
      </c>
      <c r="B174" s="14"/>
      <c r="C174" s="52"/>
      <c r="D174" s="53"/>
      <c r="E174" s="54"/>
      <c r="F174" s="54"/>
      <c r="G174" s="54"/>
      <c r="H174" s="90"/>
      <c r="I174" s="30"/>
      <c r="J174" s="8"/>
    </row>
    <row r="175" spans="1:10" x14ac:dyDescent="0.3">
      <c r="A175" s="66" t="s">
        <v>115</v>
      </c>
      <c r="B175" s="14"/>
      <c r="C175" s="52"/>
      <c r="D175" s="45"/>
      <c r="E175" s="17"/>
      <c r="F175" s="54"/>
      <c r="G175" s="17"/>
      <c r="H175" s="91"/>
      <c r="I175" s="30"/>
      <c r="J175" s="8"/>
    </row>
    <row r="176" spans="1:10" x14ac:dyDescent="0.3">
      <c r="A176" s="66" t="s">
        <v>115</v>
      </c>
      <c r="B176" s="14"/>
      <c r="C176" s="52"/>
      <c r="D176" s="53"/>
      <c r="E176" s="54"/>
      <c r="F176" s="54"/>
      <c r="G176" s="21"/>
      <c r="H176" s="92"/>
      <c r="I176" s="30"/>
      <c r="J176" s="8"/>
    </row>
    <row r="177" spans="1:10" x14ac:dyDescent="0.3">
      <c r="A177" s="67"/>
      <c r="B177" s="28">
        <v>20</v>
      </c>
      <c r="C177" s="112" t="s">
        <v>116</v>
      </c>
      <c r="D177" s="112"/>
      <c r="E177" s="112"/>
      <c r="F177" s="112"/>
      <c r="G177" s="112"/>
      <c r="H177" s="29">
        <f>SUM(H174:H176)</f>
        <v>0</v>
      </c>
      <c r="I177" s="29">
        <f>Бюджет!D38</f>
        <v>1500</v>
      </c>
      <c r="J177" s="12">
        <f>$H177/$I177</f>
        <v>0</v>
      </c>
    </row>
    <row r="178" spans="1:10" x14ac:dyDescent="0.3">
      <c r="A178" s="66" t="s">
        <v>83</v>
      </c>
      <c r="B178" s="14"/>
      <c r="C178" s="52"/>
      <c r="D178" s="53"/>
      <c r="E178" s="54"/>
      <c r="F178" s="54"/>
      <c r="G178" s="54"/>
      <c r="H178" s="90"/>
      <c r="I178" s="30"/>
      <c r="J178" s="8"/>
    </row>
    <row r="179" spans="1:10" x14ac:dyDescent="0.3">
      <c r="A179" s="66" t="s">
        <v>83</v>
      </c>
      <c r="B179" s="14"/>
      <c r="C179" s="52"/>
      <c r="D179" s="53"/>
      <c r="E179" s="54"/>
      <c r="F179" s="54"/>
      <c r="G179" s="76"/>
      <c r="H179" s="90"/>
      <c r="I179" s="30"/>
      <c r="J179" s="8"/>
    </row>
    <row r="180" spans="1:10" x14ac:dyDescent="0.3">
      <c r="A180" s="66" t="s">
        <v>83</v>
      </c>
      <c r="B180" s="14"/>
      <c r="C180" s="52"/>
      <c r="D180" s="53"/>
      <c r="E180" s="54"/>
      <c r="F180" s="54"/>
      <c r="G180" s="21"/>
      <c r="H180" s="92"/>
      <c r="I180" s="30"/>
      <c r="J180" s="8"/>
    </row>
    <row r="181" spans="1:10" x14ac:dyDescent="0.3">
      <c r="A181" s="67"/>
      <c r="B181" s="28">
        <v>21</v>
      </c>
      <c r="C181" s="112" t="s">
        <v>89</v>
      </c>
      <c r="D181" s="112"/>
      <c r="E181" s="112"/>
      <c r="F181" s="112"/>
      <c r="G181" s="112"/>
      <c r="H181" s="29">
        <f>SUM(H178:H180)</f>
        <v>0</v>
      </c>
      <c r="I181" s="29">
        <f>Бюджет!D40</f>
        <v>6000</v>
      </c>
      <c r="J181" s="12">
        <f>$H181/$I181</f>
        <v>0</v>
      </c>
    </row>
    <row r="182" spans="1:10" x14ac:dyDescent="0.3">
      <c r="A182" s="66" t="s">
        <v>87</v>
      </c>
      <c r="B182" s="14"/>
      <c r="C182" s="52"/>
      <c r="D182" s="53"/>
      <c r="E182" s="54"/>
      <c r="F182" s="54"/>
      <c r="G182" s="54"/>
      <c r="H182" s="90"/>
      <c r="I182" s="30"/>
      <c r="J182" s="8"/>
    </row>
    <row r="183" spans="1:10" x14ac:dyDescent="0.3">
      <c r="A183" s="66" t="s">
        <v>87</v>
      </c>
      <c r="B183" s="14"/>
      <c r="C183" s="52"/>
      <c r="D183" s="45"/>
      <c r="E183" s="17"/>
      <c r="F183" s="17"/>
      <c r="G183" s="17"/>
      <c r="H183" s="91"/>
      <c r="I183" s="30"/>
      <c r="J183" s="8"/>
    </row>
    <row r="184" spans="1:10" x14ac:dyDescent="0.3">
      <c r="A184" s="66" t="s">
        <v>87</v>
      </c>
      <c r="B184" s="14"/>
      <c r="C184" s="52"/>
      <c r="D184" s="53"/>
      <c r="E184" s="54"/>
      <c r="F184" s="17"/>
      <c r="G184" s="17"/>
      <c r="H184" s="91"/>
      <c r="I184" s="30"/>
      <c r="J184" s="8"/>
    </row>
    <row r="185" spans="1:10" x14ac:dyDescent="0.3">
      <c r="A185" s="66" t="s">
        <v>87</v>
      </c>
      <c r="B185" s="14"/>
      <c r="C185" s="52"/>
      <c r="D185" s="53"/>
      <c r="E185" s="54"/>
      <c r="F185" s="54"/>
      <c r="G185" s="21"/>
      <c r="H185" s="92"/>
      <c r="I185" s="30"/>
      <c r="J185" s="8"/>
    </row>
    <row r="186" spans="1:10" x14ac:dyDescent="0.3">
      <c r="A186" s="67"/>
      <c r="B186" s="28">
        <v>22</v>
      </c>
      <c r="C186" s="112" t="s">
        <v>117</v>
      </c>
      <c r="D186" s="112"/>
      <c r="E186" s="112"/>
      <c r="F186" s="112"/>
      <c r="G186" s="112"/>
      <c r="H186" s="29">
        <f>SUM(H182:H185)</f>
        <v>0</v>
      </c>
      <c r="I186" s="29">
        <f>Бюджет!D41</f>
        <v>7000</v>
      </c>
      <c r="J186" s="12">
        <f>$H186/$I186</f>
        <v>0</v>
      </c>
    </row>
    <row r="187" spans="1:10" ht="15.75" customHeight="1" x14ac:dyDescent="0.3">
      <c r="A187" s="66" t="s">
        <v>88</v>
      </c>
      <c r="B187" s="14"/>
      <c r="C187" s="52" t="s">
        <v>104</v>
      </c>
      <c r="D187" s="53">
        <v>1000001247</v>
      </c>
      <c r="E187" s="54" t="s">
        <v>213</v>
      </c>
      <c r="F187" s="54" t="s">
        <v>214</v>
      </c>
      <c r="G187" s="54" t="s">
        <v>215</v>
      </c>
      <c r="H187" s="90">
        <v>950</v>
      </c>
      <c r="I187" s="30"/>
      <c r="J187" s="8"/>
    </row>
    <row r="188" spans="1:10" ht="15.75" customHeight="1" x14ac:dyDescent="0.3">
      <c r="A188" s="66" t="s">
        <v>88</v>
      </c>
      <c r="B188" s="14"/>
      <c r="C188" s="52" t="s">
        <v>104</v>
      </c>
      <c r="D188" s="53">
        <v>52799</v>
      </c>
      <c r="E188" s="54" t="s">
        <v>213</v>
      </c>
      <c r="F188" s="54" t="s">
        <v>254</v>
      </c>
      <c r="G188" s="54" t="s">
        <v>255</v>
      </c>
      <c r="H188" s="90">
        <v>158.4</v>
      </c>
      <c r="I188" s="30"/>
      <c r="J188" s="8"/>
    </row>
    <row r="189" spans="1:10" ht="15.75" customHeight="1" x14ac:dyDescent="0.3">
      <c r="A189" s="66" t="s">
        <v>88</v>
      </c>
      <c r="B189" s="14"/>
      <c r="C189" s="52" t="s">
        <v>104</v>
      </c>
      <c r="D189" s="53">
        <v>6000005316</v>
      </c>
      <c r="E189" s="54" t="s">
        <v>210</v>
      </c>
      <c r="F189" s="54" t="s">
        <v>211</v>
      </c>
      <c r="G189" s="54" t="s">
        <v>212</v>
      </c>
      <c r="H189" s="90">
        <v>120</v>
      </c>
      <c r="I189" s="30"/>
      <c r="J189" s="8"/>
    </row>
    <row r="190" spans="1:10" ht="15.75" customHeight="1" x14ac:dyDescent="0.3">
      <c r="A190" s="66" t="s">
        <v>88</v>
      </c>
      <c r="B190" s="14"/>
      <c r="C190" s="52" t="s">
        <v>104</v>
      </c>
      <c r="D190" s="53">
        <v>721</v>
      </c>
      <c r="E190" s="54" t="s">
        <v>288</v>
      </c>
      <c r="F190" s="54" t="s">
        <v>291</v>
      </c>
      <c r="G190" s="54" t="s">
        <v>292</v>
      </c>
      <c r="H190" s="90">
        <v>600</v>
      </c>
      <c r="I190" s="30"/>
      <c r="J190" s="8"/>
    </row>
    <row r="191" spans="1:10" ht="15.75" customHeight="1" x14ac:dyDescent="0.3">
      <c r="A191" s="66" t="s">
        <v>88</v>
      </c>
      <c r="B191" s="14"/>
      <c r="C191" s="52" t="s">
        <v>104</v>
      </c>
      <c r="D191" s="53">
        <v>46093</v>
      </c>
      <c r="E191" s="54" t="s">
        <v>271</v>
      </c>
      <c r="F191" s="54" t="s">
        <v>272</v>
      </c>
      <c r="G191" s="54" t="s">
        <v>273</v>
      </c>
      <c r="H191" s="90">
        <v>800</v>
      </c>
      <c r="I191" s="30"/>
      <c r="J191" s="8"/>
    </row>
    <row r="192" spans="1:10" x14ac:dyDescent="0.3">
      <c r="A192" s="66" t="s">
        <v>88</v>
      </c>
      <c r="B192" s="14"/>
      <c r="C192" s="52" t="s">
        <v>104</v>
      </c>
      <c r="D192" s="45">
        <v>10361</v>
      </c>
      <c r="E192" s="54" t="s">
        <v>333</v>
      </c>
      <c r="F192" s="54" t="s">
        <v>341</v>
      </c>
      <c r="G192" s="17" t="s">
        <v>342</v>
      </c>
      <c r="H192" s="91">
        <v>90</v>
      </c>
      <c r="I192" s="30"/>
      <c r="J192" s="8"/>
    </row>
    <row r="193" spans="1:10" x14ac:dyDescent="0.3">
      <c r="A193" s="66" t="s">
        <v>88</v>
      </c>
      <c r="B193" s="14"/>
      <c r="C193" s="52" t="s">
        <v>104</v>
      </c>
      <c r="D193" s="45">
        <v>54281</v>
      </c>
      <c r="E193" s="54" t="s">
        <v>333</v>
      </c>
      <c r="F193" s="54" t="s">
        <v>254</v>
      </c>
      <c r="G193" s="17" t="s">
        <v>343</v>
      </c>
      <c r="H193" s="91">
        <v>2446.1999999999998</v>
      </c>
      <c r="I193" s="30"/>
      <c r="J193" s="8"/>
    </row>
    <row r="194" spans="1:10" x14ac:dyDescent="0.3">
      <c r="A194" s="66" t="s">
        <v>88</v>
      </c>
      <c r="B194" s="14"/>
      <c r="C194" s="52" t="s">
        <v>104</v>
      </c>
      <c r="D194" s="45">
        <v>47027</v>
      </c>
      <c r="E194" s="54" t="s">
        <v>318</v>
      </c>
      <c r="F194" s="54" t="s">
        <v>272</v>
      </c>
      <c r="G194" s="17" t="s">
        <v>227</v>
      </c>
      <c r="H194" s="91">
        <v>1680</v>
      </c>
      <c r="I194" s="30"/>
      <c r="J194" s="8"/>
    </row>
    <row r="195" spans="1:10" x14ac:dyDescent="0.3">
      <c r="A195" s="66" t="s">
        <v>88</v>
      </c>
      <c r="B195" s="14"/>
      <c r="C195" s="52" t="s">
        <v>104</v>
      </c>
      <c r="D195" s="45">
        <v>47028</v>
      </c>
      <c r="E195" s="54" t="s">
        <v>318</v>
      </c>
      <c r="F195" s="54" t="s">
        <v>272</v>
      </c>
      <c r="G195" s="17" t="s">
        <v>344</v>
      </c>
      <c r="H195" s="91">
        <v>200</v>
      </c>
      <c r="I195" s="30"/>
      <c r="J195" s="8"/>
    </row>
    <row r="196" spans="1:10" x14ac:dyDescent="0.3">
      <c r="A196" s="66" t="s">
        <v>88</v>
      </c>
      <c r="B196" s="14"/>
      <c r="C196" s="52"/>
      <c r="D196" s="53"/>
      <c r="E196" s="54"/>
      <c r="F196" s="54"/>
      <c r="G196" s="21"/>
      <c r="H196" s="92"/>
      <c r="I196" s="30"/>
      <c r="J196" s="8"/>
    </row>
    <row r="197" spans="1:10" x14ac:dyDescent="0.3">
      <c r="A197" s="67"/>
      <c r="B197" s="28">
        <v>23</v>
      </c>
      <c r="C197" s="112" t="s">
        <v>118</v>
      </c>
      <c r="D197" s="112"/>
      <c r="E197" s="112"/>
      <c r="F197" s="112"/>
      <c r="G197" s="112"/>
      <c r="H197" s="29">
        <f>SUM(H187:H196)</f>
        <v>7044.6</v>
      </c>
      <c r="I197" s="29">
        <f>Бюджет!D42</f>
        <v>6100</v>
      </c>
      <c r="J197" s="12">
        <f>$H197/$I197</f>
        <v>1.1548524590163936</v>
      </c>
    </row>
    <row r="198" spans="1:10" ht="15.75" customHeight="1" x14ac:dyDescent="0.3">
      <c r="A198" s="66" t="s">
        <v>119</v>
      </c>
      <c r="B198" s="14"/>
      <c r="C198" s="52"/>
      <c r="D198" s="53"/>
      <c r="E198" s="54"/>
      <c r="F198" s="54"/>
      <c r="G198" s="54"/>
      <c r="H198" s="90"/>
      <c r="I198" s="30"/>
      <c r="J198" s="8"/>
    </row>
    <row r="199" spans="1:10" x14ac:dyDescent="0.3">
      <c r="A199" s="66" t="s">
        <v>119</v>
      </c>
      <c r="B199" s="14"/>
      <c r="C199" s="52"/>
      <c r="D199" s="45"/>
      <c r="E199" s="54"/>
      <c r="F199" s="54"/>
      <c r="G199" s="17"/>
      <c r="H199" s="91"/>
      <c r="I199" s="30"/>
      <c r="J199" s="8"/>
    </row>
    <row r="200" spans="1:10" x14ac:dyDescent="0.3">
      <c r="A200" s="66" t="s">
        <v>119</v>
      </c>
      <c r="B200" s="14"/>
      <c r="C200" s="52"/>
      <c r="D200" s="53"/>
      <c r="E200" s="54"/>
      <c r="F200" s="54"/>
      <c r="G200" s="21"/>
      <c r="H200" s="92"/>
      <c r="I200" s="30"/>
      <c r="J200" s="8"/>
    </row>
    <row r="201" spans="1:10" x14ac:dyDescent="0.3">
      <c r="A201" s="67"/>
      <c r="B201" s="28">
        <v>24</v>
      </c>
      <c r="C201" s="112" t="s">
        <v>120</v>
      </c>
      <c r="D201" s="112"/>
      <c r="E201" s="112"/>
      <c r="F201" s="112"/>
      <c r="G201" s="112"/>
      <c r="H201" s="29">
        <f>SUM(H198:H200)</f>
        <v>0</v>
      </c>
      <c r="I201" s="29">
        <f>Бюджет!D43</f>
        <v>5000</v>
      </c>
      <c r="J201" s="12">
        <f>$H201/$I201</f>
        <v>0</v>
      </c>
    </row>
    <row r="202" spans="1:10" x14ac:dyDescent="0.3">
      <c r="A202" s="66" t="s">
        <v>94</v>
      </c>
      <c r="B202" s="14"/>
      <c r="C202" s="52"/>
      <c r="D202" s="53"/>
      <c r="E202" s="54"/>
      <c r="F202" s="54"/>
      <c r="G202" s="54"/>
      <c r="H202" s="90"/>
      <c r="I202" s="30"/>
      <c r="J202" s="8"/>
    </row>
    <row r="203" spans="1:10" x14ac:dyDescent="0.3">
      <c r="A203" s="66" t="s">
        <v>94</v>
      </c>
      <c r="B203" s="14"/>
      <c r="C203" s="18"/>
      <c r="D203" s="45"/>
      <c r="E203" s="17"/>
      <c r="F203" s="17"/>
      <c r="G203" s="17"/>
      <c r="H203" s="91"/>
      <c r="I203" s="30"/>
      <c r="J203" s="8"/>
    </row>
    <row r="204" spans="1:10" x14ac:dyDescent="0.3">
      <c r="A204" s="66" t="s">
        <v>94</v>
      </c>
      <c r="B204" s="14"/>
      <c r="C204" s="52"/>
      <c r="D204" s="53"/>
      <c r="E204" s="54"/>
      <c r="F204" s="54"/>
      <c r="G204" s="21"/>
      <c r="H204" s="92"/>
      <c r="I204" s="30"/>
      <c r="J204" s="8"/>
    </row>
    <row r="205" spans="1:10" x14ac:dyDescent="0.3">
      <c r="A205" s="67"/>
      <c r="B205" s="28">
        <v>25</v>
      </c>
      <c r="C205" s="112" t="s">
        <v>121</v>
      </c>
      <c r="D205" s="112"/>
      <c r="E205" s="112"/>
      <c r="F205" s="112"/>
      <c r="G205" s="112"/>
      <c r="H205" s="29">
        <f>SUM(H202:H204)</f>
        <v>0</v>
      </c>
      <c r="I205" s="29">
        <f>Бюджет!D45</f>
        <v>8000</v>
      </c>
      <c r="J205" s="12">
        <f>$H205/$I205</f>
        <v>0</v>
      </c>
    </row>
    <row r="206" spans="1:10" x14ac:dyDescent="0.3">
      <c r="A206" s="66" t="s">
        <v>95</v>
      </c>
      <c r="B206" s="14"/>
      <c r="C206" s="52"/>
      <c r="D206" s="53"/>
      <c r="E206" s="54"/>
      <c r="F206" s="54"/>
      <c r="G206" s="54"/>
      <c r="H206" s="90"/>
      <c r="I206" s="30"/>
      <c r="J206" s="8"/>
    </row>
    <row r="207" spans="1:10" x14ac:dyDescent="0.3">
      <c r="A207" s="66" t="s">
        <v>95</v>
      </c>
      <c r="B207" s="14"/>
      <c r="C207" s="52"/>
      <c r="D207" s="53"/>
      <c r="E207" s="54"/>
      <c r="F207" s="54"/>
      <c r="G207" s="54"/>
      <c r="H207" s="90"/>
      <c r="I207" s="30"/>
      <c r="J207" s="8"/>
    </row>
    <row r="208" spans="1:10" x14ac:dyDescent="0.3">
      <c r="A208" s="66" t="s">
        <v>95</v>
      </c>
      <c r="B208" s="14"/>
      <c r="C208" s="52"/>
      <c r="D208" s="45"/>
      <c r="E208" s="54"/>
      <c r="F208" s="17"/>
      <c r="G208" s="54"/>
      <c r="H208" s="91"/>
      <c r="I208" s="30"/>
      <c r="J208" s="8"/>
    </row>
    <row r="209" spans="1:10" x14ac:dyDescent="0.3">
      <c r="A209" s="67"/>
      <c r="B209" s="28">
        <v>26</v>
      </c>
      <c r="C209" s="112" t="s">
        <v>122</v>
      </c>
      <c r="D209" s="112"/>
      <c r="E209" s="112"/>
      <c r="F209" s="112"/>
      <c r="G209" s="112"/>
      <c r="H209" s="29">
        <f>SUM(H206:H208)</f>
        <v>0</v>
      </c>
      <c r="I209" s="29">
        <f>Бюджет!D46</f>
        <v>5000</v>
      </c>
      <c r="J209" s="12">
        <f>$H209/$I209</f>
        <v>0</v>
      </c>
    </row>
    <row r="210" spans="1:10" x14ac:dyDescent="0.3">
      <c r="A210" s="66" t="s">
        <v>96</v>
      </c>
      <c r="B210" s="14"/>
      <c r="C210" s="52" t="s">
        <v>104</v>
      </c>
      <c r="D210" s="53">
        <v>5919</v>
      </c>
      <c r="E210" s="54" t="s">
        <v>293</v>
      </c>
      <c r="F210" s="54" t="s">
        <v>294</v>
      </c>
      <c r="G210" s="54" t="s">
        <v>295</v>
      </c>
      <c r="H210" s="90">
        <v>129.6</v>
      </c>
      <c r="I210" s="30"/>
      <c r="J210" s="8"/>
    </row>
    <row r="211" spans="1:10" x14ac:dyDescent="0.3">
      <c r="A211" s="66" t="s">
        <v>96</v>
      </c>
      <c r="B211" s="14"/>
      <c r="C211" s="52" t="s">
        <v>104</v>
      </c>
      <c r="D211" s="45">
        <v>5918</v>
      </c>
      <c r="E211" s="54" t="s">
        <v>293</v>
      </c>
      <c r="F211" s="54" t="s">
        <v>294</v>
      </c>
      <c r="G211" s="54" t="s">
        <v>296</v>
      </c>
      <c r="H211" s="91">
        <v>975.55</v>
      </c>
      <c r="I211" s="30"/>
      <c r="J211" s="8"/>
    </row>
    <row r="212" spans="1:10" x14ac:dyDescent="0.3">
      <c r="A212" s="66" t="s">
        <v>96</v>
      </c>
      <c r="B212" s="14"/>
      <c r="C212" s="52" t="s">
        <v>104</v>
      </c>
      <c r="D212" s="45">
        <v>5952</v>
      </c>
      <c r="E212" s="54" t="s">
        <v>398</v>
      </c>
      <c r="F212" s="54" t="s">
        <v>294</v>
      </c>
      <c r="G212" s="54" t="s">
        <v>399</v>
      </c>
      <c r="H212" s="91">
        <v>259.2</v>
      </c>
      <c r="I212" s="30"/>
      <c r="J212" s="8"/>
    </row>
    <row r="213" spans="1:10" x14ac:dyDescent="0.3">
      <c r="A213" s="66" t="s">
        <v>96</v>
      </c>
      <c r="B213" s="14"/>
      <c r="C213" s="52"/>
      <c r="D213" s="53"/>
      <c r="E213" s="54"/>
      <c r="F213" s="54"/>
      <c r="G213" s="21"/>
      <c r="H213" s="92"/>
      <c r="I213" s="30"/>
      <c r="J213" s="8"/>
    </row>
    <row r="214" spans="1:10" x14ac:dyDescent="0.3">
      <c r="A214" s="28"/>
      <c r="B214" s="28">
        <v>27</v>
      </c>
      <c r="C214" s="112" t="s">
        <v>123</v>
      </c>
      <c r="D214" s="112"/>
      <c r="E214" s="112"/>
      <c r="F214" s="112"/>
      <c r="G214" s="112"/>
      <c r="H214" s="29">
        <f>SUM(H210:H213)</f>
        <v>1364.35</v>
      </c>
      <c r="I214" s="29">
        <f>Бюджет!D47</f>
        <v>2000</v>
      </c>
      <c r="J214" s="12">
        <f>$H214/$I214</f>
        <v>0.68217499999999998</v>
      </c>
    </row>
    <row r="215" spans="1:10" x14ac:dyDescent="0.3">
      <c r="A215" s="66" t="s">
        <v>98</v>
      </c>
      <c r="B215" s="14"/>
      <c r="C215" s="52" t="s">
        <v>104</v>
      </c>
      <c r="D215" s="53">
        <v>4000091445</v>
      </c>
      <c r="E215" s="54" t="s">
        <v>306</v>
      </c>
      <c r="F215" s="54" t="s">
        <v>307</v>
      </c>
      <c r="G215" s="54" t="s">
        <v>308</v>
      </c>
      <c r="H215" s="90">
        <v>488.96</v>
      </c>
      <c r="I215" s="30"/>
      <c r="J215" s="8"/>
    </row>
    <row r="216" spans="1:10" x14ac:dyDescent="0.3">
      <c r="A216" s="66" t="s">
        <v>98</v>
      </c>
      <c r="B216" s="14"/>
      <c r="C216" s="52" t="s">
        <v>104</v>
      </c>
      <c r="D216" s="45">
        <v>4000092002</v>
      </c>
      <c r="E216" s="17" t="s">
        <v>309</v>
      </c>
      <c r="F216" s="54" t="s">
        <v>307</v>
      </c>
      <c r="G216" s="17" t="s">
        <v>310</v>
      </c>
      <c r="H216" s="91">
        <v>547.86</v>
      </c>
      <c r="I216" s="30"/>
      <c r="J216" s="8"/>
    </row>
    <row r="217" spans="1:10" x14ac:dyDescent="0.3">
      <c r="A217" s="66" t="s">
        <v>98</v>
      </c>
      <c r="B217" s="14"/>
      <c r="C217" s="52" t="s">
        <v>104</v>
      </c>
      <c r="D217" s="45">
        <v>4000092001</v>
      </c>
      <c r="E217" s="17" t="s">
        <v>309</v>
      </c>
      <c r="F217" s="54" t="s">
        <v>307</v>
      </c>
      <c r="G217" s="17" t="s">
        <v>310</v>
      </c>
      <c r="H217" s="91">
        <v>638</v>
      </c>
      <c r="I217" s="30"/>
      <c r="J217" s="8"/>
    </row>
    <row r="218" spans="1:10" x14ac:dyDescent="0.3">
      <c r="A218" s="66" t="s">
        <v>98</v>
      </c>
      <c r="B218" s="14"/>
      <c r="C218" s="52" t="s">
        <v>104</v>
      </c>
      <c r="D218" s="45">
        <v>4000092030</v>
      </c>
      <c r="E218" s="17" t="s">
        <v>324</v>
      </c>
      <c r="F218" s="54" t="s">
        <v>307</v>
      </c>
      <c r="G218" s="17" t="s">
        <v>325</v>
      </c>
      <c r="H218" s="91">
        <v>97.79</v>
      </c>
      <c r="I218" s="30"/>
      <c r="J218" s="8"/>
    </row>
    <row r="219" spans="1:10" x14ac:dyDescent="0.3">
      <c r="A219" s="66" t="s">
        <v>98</v>
      </c>
      <c r="B219" s="14"/>
      <c r="C219" s="52"/>
      <c r="D219" s="53"/>
      <c r="E219" s="54"/>
      <c r="F219" s="54"/>
      <c r="G219" s="21"/>
      <c r="H219" s="92"/>
      <c r="I219" s="30"/>
      <c r="J219" s="8"/>
    </row>
    <row r="220" spans="1:10" x14ac:dyDescent="0.3">
      <c r="A220" s="28"/>
      <c r="B220" s="28">
        <v>28</v>
      </c>
      <c r="C220" s="112" t="s">
        <v>150</v>
      </c>
      <c r="D220" s="112"/>
      <c r="E220" s="112"/>
      <c r="F220" s="112"/>
      <c r="G220" s="112"/>
      <c r="H220" s="29">
        <f>SUM(H215:H219)</f>
        <v>1772.61</v>
      </c>
      <c r="I220" s="29">
        <f>Бюджет!D48</f>
        <v>6000</v>
      </c>
      <c r="J220" s="12">
        <f>$H220/$I220</f>
        <v>0.295435</v>
      </c>
    </row>
    <row r="221" spans="1:10" x14ac:dyDescent="0.3">
      <c r="A221" s="66" t="s">
        <v>100</v>
      </c>
      <c r="B221" s="14"/>
      <c r="C221" s="18"/>
      <c r="D221" s="45"/>
      <c r="E221" s="17"/>
      <c r="F221" s="54"/>
      <c r="G221" s="17"/>
      <c r="H221" s="91"/>
      <c r="I221" s="30"/>
      <c r="J221" s="8"/>
    </row>
    <row r="222" spans="1:10" x14ac:dyDescent="0.3">
      <c r="A222" s="66" t="s">
        <v>100</v>
      </c>
      <c r="B222" s="14"/>
      <c r="C222" s="18"/>
      <c r="D222" s="45"/>
      <c r="E222" s="17"/>
      <c r="F222" s="54"/>
      <c r="G222" s="17"/>
      <c r="H222" s="91"/>
      <c r="I222" s="30"/>
      <c r="J222" s="8"/>
    </row>
    <row r="223" spans="1:10" x14ac:dyDescent="0.3">
      <c r="A223" s="66" t="s">
        <v>100</v>
      </c>
      <c r="B223" s="14"/>
      <c r="C223" s="52"/>
      <c r="D223" s="53"/>
      <c r="E223" s="54"/>
      <c r="F223" s="54"/>
      <c r="G223" s="21"/>
      <c r="H223" s="92"/>
      <c r="I223" s="30"/>
      <c r="J223" s="8"/>
    </row>
    <row r="224" spans="1:10" x14ac:dyDescent="0.3">
      <c r="A224" s="28"/>
      <c r="B224" s="28">
        <v>29</v>
      </c>
      <c r="C224" s="112" t="s">
        <v>185</v>
      </c>
      <c r="D224" s="112"/>
      <c r="E224" s="112"/>
      <c r="F224" s="112"/>
      <c r="G224" s="112"/>
      <c r="H224" s="29">
        <f>SUM(H221:H223)</f>
        <v>0</v>
      </c>
      <c r="I224" s="29">
        <f>Бюджет!D49</f>
        <v>1500</v>
      </c>
      <c r="J224" s="12">
        <f>$H224/$I224</f>
        <v>0</v>
      </c>
    </row>
    <row r="225" spans="1:10" x14ac:dyDescent="0.3">
      <c r="A225" s="66" t="s">
        <v>102</v>
      </c>
      <c r="B225" s="14"/>
      <c r="C225" s="52"/>
      <c r="D225" s="53"/>
      <c r="E225" s="54"/>
      <c r="F225" s="54"/>
      <c r="G225" s="54"/>
      <c r="H225" s="90"/>
      <c r="I225" s="30"/>
      <c r="J225" s="8"/>
    </row>
    <row r="226" spans="1:10" x14ac:dyDescent="0.3">
      <c r="A226" s="66" t="s">
        <v>102</v>
      </c>
      <c r="B226" s="14"/>
      <c r="C226" s="52"/>
      <c r="D226" s="53"/>
      <c r="E226" s="54"/>
      <c r="F226" s="54"/>
      <c r="G226" s="54"/>
      <c r="H226" s="90"/>
      <c r="I226" s="30"/>
      <c r="J226" s="8"/>
    </row>
    <row r="227" spans="1:10" x14ac:dyDescent="0.3">
      <c r="A227" s="66" t="s">
        <v>102</v>
      </c>
      <c r="B227" s="14"/>
      <c r="C227" s="18"/>
      <c r="D227" s="45"/>
      <c r="E227" s="17"/>
      <c r="F227" s="17"/>
      <c r="G227" s="17"/>
      <c r="H227" s="91"/>
      <c r="I227" s="30"/>
      <c r="J227" s="8"/>
    </row>
    <row r="228" spans="1:10" x14ac:dyDescent="0.3">
      <c r="A228" s="28"/>
      <c r="B228" s="28">
        <v>30</v>
      </c>
      <c r="C228" s="112" t="s">
        <v>124</v>
      </c>
      <c r="D228" s="112"/>
      <c r="E228" s="112"/>
      <c r="F228" s="112"/>
      <c r="G228" s="112"/>
      <c r="H228" s="29">
        <f>SUM(H225:H227)</f>
        <v>0</v>
      </c>
      <c r="I228" s="29">
        <f>Бюджет!D51</f>
        <v>2910.58</v>
      </c>
      <c r="J228" s="12">
        <f>$H228/$I228</f>
        <v>0</v>
      </c>
    </row>
    <row r="229" spans="1:10" x14ac:dyDescent="0.3">
      <c r="A229" s="82"/>
      <c r="B229" s="82"/>
      <c r="C229" s="83"/>
      <c r="D229" s="84"/>
      <c r="E229" s="85"/>
      <c r="F229" s="85"/>
      <c r="G229" s="86"/>
      <c r="H229" s="87"/>
      <c r="I229" s="87"/>
      <c r="J229" s="88"/>
    </row>
    <row r="230" spans="1:10" x14ac:dyDescent="0.3">
      <c r="A230" s="117" t="s">
        <v>41</v>
      </c>
      <c r="B230" s="118"/>
      <c r="C230" s="118"/>
      <c r="D230" s="118"/>
      <c r="E230" s="118"/>
      <c r="F230" s="118"/>
      <c r="G230" s="119"/>
      <c r="H230" s="33">
        <f>SUM(H214,H209,H205,H197,H186,H181,H173,H169,H165,H158,H139,H123,H117,H107,H86,H66,H61,H52,H47,H39,H24,H12,H220,H224,H228,H127,H131)</f>
        <v>83073.12000000001</v>
      </c>
      <c r="I230" s="33">
        <f>SUM(I214,I209,I205,I197,I186,I181,I173,I169,I165,I158,I139,I123,I117,I107,I86,I66,I61,I52,I47,I39,I24,I12,I220,I224,I228,,I127,I131,I135,I177,I201)</f>
        <v>184510.58</v>
      </c>
      <c r="J230" s="73">
        <f>H230/I230</f>
        <v>0.45023499465450717</v>
      </c>
    </row>
  </sheetData>
  <autoFilter ref="A4:J228" xr:uid="{00000000-0009-0000-0000-000001000000}"/>
  <mergeCells count="32">
    <mergeCell ref="C165:G165"/>
    <mergeCell ref="C169:G169"/>
    <mergeCell ref="C135:G135"/>
    <mergeCell ref="A230:G230"/>
    <mergeCell ref="C173:G173"/>
    <mergeCell ref="C181:G181"/>
    <mergeCell ref="C186:G186"/>
    <mergeCell ref="C197:G197"/>
    <mergeCell ref="C205:G205"/>
    <mergeCell ref="C220:G220"/>
    <mergeCell ref="C224:G224"/>
    <mergeCell ref="C228:G228"/>
    <mergeCell ref="C209:G209"/>
    <mergeCell ref="C214:G214"/>
    <mergeCell ref="C177:G177"/>
    <mergeCell ref="C201:G201"/>
    <mergeCell ref="A1:J3"/>
    <mergeCell ref="C158:G158"/>
    <mergeCell ref="C12:G12"/>
    <mergeCell ref="C24:G24"/>
    <mergeCell ref="C39:G39"/>
    <mergeCell ref="C47:G47"/>
    <mergeCell ref="C52:G52"/>
    <mergeCell ref="C61:G61"/>
    <mergeCell ref="C66:G66"/>
    <mergeCell ref="C86:G86"/>
    <mergeCell ref="C107:G107"/>
    <mergeCell ref="C117:G117"/>
    <mergeCell ref="C123:G123"/>
    <mergeCell ref="C127:G127"/>
    <mergeCell ref="C131:G131"/>
    <mergeCell ref="C139:G139"/>
  </mergeCells>
  <conditionalFormatting sqref="J206:J209 J225:J65536 J4:J15 J52:J91 J23:J48 J140:J165 J106:J123">
    <cfRule type="cellIs" dxfId="56" priority="88" operator="greaterThan">
      <formula>0.9999</formula>
    </cfRule>
    <cfRule type="cellIs" dxfId="55" priority="89" operator="greaterThan">
      <formula>1</formula>
    </cfRule>
  </conditionalFormatting>
  <conditionalFormatting sqref="J206:J209 J12:J15 J225:J228 J52:J91 J23:J48 J140:J165 J106:J123">
    <cfRule type="cellIs" dxfId="54" priority="87" operator="greaterThan">
      <formula>"99,99%"</formula>
    </cfRule>
  </conditionalFormatting>
  <conditionalFormatting sqref="J136:J139">
    <cfRule type="cellIs" dxfId="53" priority="76" operator="greaterThan">
      <formula>0.9999</formula>
    </cfRule>
    <cfRule type="cellIs" dxfId="52" priority="77" operator="greaterThan">
      <formula>1</formula>
    </cfRule>
  </conditionalFormatting>
  <conditionalFormatting sqref="J136:J139">
    <cfRule type="cellIs" dxfId="51" priority="75" operator="greaterThan">
      <formula>"99,99%"</formula>
    </cfRule>
  </conditionalFormatting>
  <conditionalFormatting sqref="J166:J169">
    <cfRule type="cellIs" dxfId="50" priority="67" operator="greaterThan">
      <formula>0.9999</formula>
    </cfRule>
    <cfRule type="cellIs" dxfId="49" priority="68" operator="greaterThan">
      <formula>1</formula>
    </cfRule>
  </conditionalFormatting>
  <conditionalFormatting sqref="J166:J169">
    <cfRule type="cellIs" dxfId="48" priority="66" operator="greaterThan">
      <formula>"99,99%"</formula>
    </cfRule>
  </conditionalFormatting>
  <conditionalFormatting sqref="J170:J173">
    <cfRule type="cellIs" dxfId="47" priority="64" operator="greaterThan">
      <formula>0.9999</formula>
    </cfRule>
    <cfRule type="cellIs" dxfId="46" priority="65" operator="greaterThan">
      <formula>1</formula>
    </cfRule>
  </conditionalFormatting>
  <conditionalFormatting sqref="J170:J173">
    <cfRule type="cellIs" dxfId="45" priority="63" operator="greaterThan">
      <formula>"99,99%"</formula>
    </cfRule>
  </conditionalFormatting>
  <conditionalFormatting sqref="J178:J181">
    <cfRule type="cellIs" dxfId="44" priority="61" operator="greaterThan">
      <formula>0.9999</formula>
    </cfRule>
    <cfRule type="cellIs" dxfId="43" priority="62" operator="greaterThan">
      <formula>1</formula>
    </cfRule>
  </conditionalFormatting>
  <conditionalFormatting sqref="J178:J181">
    <cfRule type="cellIs" dxfId="42" priority="60" operator="greaterThan">
      <formula>"99,99%"</formula>
    </cfRule>
  </conditionalFormatting>
  <conditionalFormatting sqref="J182:J186">
    <cfRule type="cellIs" dxfId="41" priority="58" operator="greaterThan">
      <formula>0.9999</formula>
    </cfRule>
    <cfRule type="cellIs" dxfId="40" priority="59" operator="greaterThan">
      <formula>1</formula>
    </cfRule>
  </conditionalFormatting>
  <conditionalFormatting sqref="J182:J186">
    <cfRule type="cellIs" dxfId="39" priority="57" operator="greaterThan">
      <formula>"99,99%"</formula>
    </cfRule>
  </conditionalFormatting>
  <conditionalFormatting sqref="J187:J197">
    <cfRule type="cellIs" dxfId="38" priority="55" operator="greaterThan">
      <formula>0.9999</formula>
    </cfRule>
    <cfRule type="cellIs" dxfId="37" priority="56" operator="greaterThan">
      <formula>1</formula>
    </cfRule>
  </conditionalFormatting>
  <conditionalFormatting sqref="J187:J197">
    <cfRule type="cellIs" dxfId="36" priority="54" operator="greaterThan">
      <formula>"99,99%"</formula>
    </cfRule>
  </conditionalFormatting>
  <conditionalFormatting sqref="J202:J205">
    <cfRule type="cellIs" dxfId="35" priority="52" operator="greaterThan">
      <formula>0.9999</formula>
    </cfRule>
    <cfRule type="cellIs" dxfId="34" priority="53" operator="greaterThan">
      <formula>1</formula>
    </cfRule>
  </conditionalFormatting>
  <conditionalFormatting sqref="J202:J205">
    <cfRule type="cellIs" dxfId="33" priority="51" operator="greaterThan">
      <formula>"99,99%"</formula>
    </cfRule>
  </conditionalFormatting>
  <conditionalFormatting sqref="J210:J214">
    <cfRule type="cellIs" dxfId="32" priority="46" operator="greaterThan">
      <formula>0.9999</formula>
    </cfRule>
    <cfRule type="cellIs" dxfId="31" priority="47" operator="greaterThan">
      <formula>1</formula>
    </cfRule>
  </conditionalFormatting>
  <conditionalFormatting sqref="J210:J214">
    <cfRule type="cellIs" dxfId="30" priority="45" operator="greaterThan">
      <formula>"99,99%"</formula>
    </cfRule>
  </conditionalFormatting>
  <conditionalFormatting sqref="J124:J127">
    <cfRule type="cellIs" dxfId="29" priority="41" operator="greaterThan">
      <formula>0.9999</formula>
    </cfRule>
    <cfRule type="cellIs" dxfId="28" priority="42" operator="greaterThan">
      <formula>1</formula>
    </cfRule>
  </conditionalFormatting>
  <conditionalFormatting sqref="J124:J127">
    <cfRule type="cellIs" dxfId="27" priority="40" operator="greaterThan">
      <formula>"99,99%"</formula>
    </cfRule>
  </conditionalFormatting>
  <conditionalFormatting sqref="J128:J131">
    <cfRule type="cellIs" dxfId="26" priority="38" operator="greaterThan">
      <formula>0.9999</formula>
    </cfRule>
    <cfRule type="cellIs" dxfId="25" priority="39" operator="greaterThan">
      <formula>1</formula>
    </cfRule>
  </conditionalFormatting>
  <conditionalFormatting sqref="J128:J131">
    <cfRule type="cellIs" dxfId="24" priority="37" operator="greaterThan">
      <formula>"99,99%"</formula>
    </cfRule>
  </conditionalFormatting>
  <conditionalFormatting sqref="J215:J220">
    <cfRule type="cellIs" dxfId="23" priority="35" operator="greaterThan">
      <formula>0.9999</formula>
    </cfRule>
    <cfRule type="cellIs" dxfId="22" priority="36" operator="greaterThan">
      <formula>1</formula>
    </cfRule>
  </conditionalFormatting>
  <conditionalFormatting sqref="J215:J220">
    <cfRule type="cellIs" dxfId="21" priority="34" operator="greaterThan">
      <formula>"99,99%"</formula>
    </cfRule>
  </conditionalFormatting>
  <conditionalFormatting sqref="J221:J224">
    <cfRule type="cellIs" dxfId="20" priority="32" operator="greaterThan">
      <formula>0.9999</formula>
    </cfRule>
    <cfRule type="cellIs" dxfId="19" priority="33" operator="greaterThan">
      <formula>1</formula>
    </cfRule>
  </conditionalFormatting>
  <conditionalFormatting sqref="J221:J224">
    <cfRule type="cellIs" dxfId="18" priority="31" operator="greaterThan">
      <formula>"99,99%"</formula>
    </cfRule>
  </conditionalFormatting>
  <conditionalFormatting sqref="J16:J22">
    <cfRule type="cellIs" dxfId="17" priority="17" operator="greaterThan">
      <formula>0.9999</formula>
    </cfRule>
    <cfRule type="cellIs" dxfId="16" priority="18" operator="greaterThan">
      <formula>1</formula>
    </cfRule>
  </conditionalFormatting>
  <conditionalFormatting sqref="J16:J22">
    <cfRule type="cellIs" dxfId="15" priority="16" operator="greaterThan">
      <formula>"99,99%"</formula>
    </cfRule>
  </conditionalFormatting>
  <conditionalFormatting sqref="J49:J51">
    <cfRule type="cellIs" dxfId="14" priority="14" operator="greaterThan">
      <formula>0.9999</formula>
    </cfRule>
    <cfRule type="cellIs" dxfId="13" priority="15" operator="greaterThan">
      <formula>1</formula>
    </cfRule>
  </conditionalFormatting>
  <conditionalFormatting sqref="J49:J51">
    <cfRule type="cellIs" dxfId="12" priority="13" operator="greaterThan">
      <formula>"99,99%"</formula>
    </cfRule>
  </conditionalFormatting>
  <conditionalFormatting sqref="J132:J135">
    <cfRule type="cellIs" dxfId="11" priority="11" operator="greaterThan">
      <formula>0.9999</formula>
    </cfRule>
    <cfRule type="cellIs" dxfId="10" priority="12" operator="greaterThan">
      <formula>1</formula>
    </cfRule>
  </conditionalFormatting>
  <conditionalFormatting sqref="J132:J135">
    <cfRule type="cellIs" dxfId="9" priority="10" operator="greaterThan">
      <formula>"99,99%"</formula>
    </cfRule>
  </conditionalFormatting>
  <conditionalFormatting sqref="J174:J177">
    <cfRule type="cellIs" dxfId="8" priority="8" operator="greaterThan">
      <formula>0.9999</formula>
    </cfRule>
    <cfRule type="cellIs" dxfId="7" priority="9" operator="greaterThan">
      <formula>1</formula>
    </cfRule>
  </conditionalFormatting>
  <conditionalFormatting sqref="J174:J177">
    <cfRule type="cellIs" dxfId="6" priority="7" operator="greaterThan">
      <formula>"99,99%"</formula>
    </cfRule>
  </conditionalFormatting>
  <conditionalFormatting sqref="J198:J201">
    <cfRule type="cellIs" dxfId="5" priority="5" operator="greaterThan">
      <formula>0.9999</formula>
    </cfRule>
    <cfRule type="cellIs" dxfId="4" priority="6" operator="greaterThan">
      <formula>1</formula>
    </cfRule>
  </conditionalFormatting>
  <conditionalFormatting sqref="J198:J201">
    <cfRule type="cellIs" dxfId="3" priority="4" operator="greaterThan">
      <formula>"99,99%"</formula>
    </cfRule>
  </conditionalFormatting>
  <conditionalFormatting sqref="J92:J105">
    <cfRule type="cellIs" dxfId="2" priority="2" operator="greaterThan">
      <formula>0.9999</formula>
    </cfRule>
    <cfRule type="cellIs" dxfId="1" priority="3" operator="greaterThan">
      <formula>1</formula>
    </cfRule>
  </conditionalFormatting>
  <conditionalFormatting sqref="J92:J105">
    <cfRule type="cellIs" dxfId="0" priority="1" operator="greaterThan">
      <formula>"99,99%"</formula>
    </cfRule>
  </conditionalFormatting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Бюджет</vt:lpstr>
      <vt:lpstr>Разходи по пера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МБ</cp:lastModifiedBy>
  <cp:lastPrinted>2024-07-22T07:04:32Z</cp:lastPrinted>
  <dcterms:created xsi:type="dcterms:W3CDTF">2020-07-15T20:45:14Z</dcterms:created>
  <dcterms:modified xsi:type="dcterms:W3CDTF">2025-05-13T17:51:05Z</dcterms:modified>
</cp:coreProperties>
</file>